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25" windowHeight="6720" activeTab="3"/>
  </bookViews>
  <sheets>
    <sheet name="Profit &amp; Loss" sheetId="1" r:id="rId1"/>
    <sheet name="cash flow" sheetId="2" r:id="rId2"/>
    <sheet name="Balance sheet" sheetId="3" r:id="rId3"/>
    <sheet name="Statement of changes in equity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fun">#REF!</definedName>
    <definedName name="p_1">#REF!</definedName>
    <definedName name="p_2">#REF!</definedName>
    <definedName name="P_3" localSheetId="2">#REF!</definedName>
    <definedName name="P_3" localSheetId="0">#REF!</definedName>
    <definedName name="P_3" localSheetId="3">#REF!</definedName>
    <definedName name="P_3">#REF!</definedName>
    <definedName name="P_4" localSheetId="2">#REF!</definedName>
    <definedName name="P_4" localSheetId="0">#REF!</definedName>
    <definedName name="P_4" localSheetId="3">#REF!</definedName>
    <definedName name="P_4">#REF!</definedName>
    <definedName name="p_5">#REF!</definedName>
    <definedName name="p_6">#REF!</definedName>
    <definedName name="p_7">#REF!</definedName>
    <definedName name="p_8">#REF!</definedName>
    <definedName name="_xlnm.Print_Area" localSheetId="2">'Balance sheet'!$B$1:$I$48</definedName>
    <definedName name="_xlnm.Print_Area" localSheetId="1">'cash flow'!$A$1:$K$49</definedName>
    <definedName name="_xlnm.Print_Area" localSheetId="0">'Profit &amp; Loss'!$C$1:$K$41</definedName>
    <definedName name="_xlnm.Print_Area" localSheetId="3">'Statement of changes in equity'!$A$1:$I$37</definedName>
    <definedName name="Print_Area_MI" localSheetId="2">#REF!</definedName>
    <definedName name="Print_Area_MI" localSheetId="0">#REF!</definedName>
    <definedName name="Print_Area_MI" localSheetId="3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<sst xmlns="http://schemas.openxmlformats.org/spreadsheetml/2006/main" count="166" uniqueCount="126">
  <si>
    <t>QUARTERLY   REPORT   ON   CONSOLIDATED   RESULTS   FOR   THE  THIRD  QUARTER</t>
  </si>
  <si>
    <t>ENDED 31 MARCH 2004</t>
  </si>
  <si>
    <t>The figures have not been audited</t>
  </si>
  <si>
    <t xml:space="preserve">CONDENSED    CONSOLIDATED   INCOME    STATEMENT  FOR   THE   PERIOD    ENDED </t>
  </si>
  <si>
    <t>31 MARCH 2004</t>
  </si>
  <si>
    <t xml:space="preserve">         Individual Quarter  </t>
  </si>
  <si>
    <t xml:space="preserve">              Cumulative Quarter</t>
  </si>
  <si>
    <t>Current</t>
  </si>
  <si>
    <t>Preceding</t>
  </si>
  <si>
    <t>Cumulative</t>
  </si>
  <si>
    <t>Year</t>
  </si>
  <si>
    <t>Year-</t>
  </si>
  <si>
    <t>Quarter</t>
  </si>
  <si>
    <t>Corresponding</t>
  </si>
  <si>
    <t>To-Date</t>
  </si>
  <si>
    <t xml:space="preserve"> Quarter</t>
  </si>
  <si>
    <t>Period</t>
  </si>
  <si>
    <t>31/3/2004</t>
  </si>
  <si>
    <t>31/3/2003</t>
  </si>
  <si>
    <t>To Date</t>
  </si>
  <si>
    <t>RM'000</t>
  </si>
  <si>
    <t>Sep'03</t>
  </si>
  <si>
    <t>Dec'03</t>
  </si>
  <si>
    <t>Mar'02</t>
  </si>
  <si>
    <t>31/03/02</t>
  </si>
  <si>
    <t>Dec'02</t>
  </si>
  <si>
    <t>Revenue</t>
  </si>
  <si>
    <t>Operating expenses</t>
  </si>
  <si>
    <t>Other Operating income</t>
  </si>
  <si>
    <t>Profit from Operations</t>
  </si>
  <si>
    <t>Interest expense</t>
  </si>
  <si>
    <t>Interest income</t>
  </si>
  <si>
    <t>Share of Profit of Associated Company</t>
  </si>
  <si>
    <t>and Joint Ventures</t>
  </si>
  <si>
    <t>Profit before taxation</t>
  </si>
  <si>
    <t>Taxation</t>
  </si>
  <si>
    <t>Profit after taxation</t>
  </si>
  <si>
    <t>Minority Interests</t>
  </si>
  <si>
    <t>Net Profit for the Period</t>
  </si>
  <si>
    <t xml:space="preserve"> </t>
  </si>
  <si>
    <t>Earnings / (Loss) per share:-</t>
  </si>
  <si>
    <t>a) Basic (sen)</t>
  </si>
  <si>
    <t>b) Fully diluted (sen)</t>
  </si>
  <si>
    <t>……………………………………….</t>
  </si>
  <si>
    <t>CONDENSED  CONSOLIDATED CASH FLOW STATEMENT FOR THE PERIOD ENDED</t>
  </si>
  <si>
    <t xml:space="preserve">Preceding </t>
  </si>
  <si>
    <t xml:space="preserve">Current </t>
  </si>
  <si>
    <t>Year-To-Date</t>
  </si>
  <si>
    <t>Net Profit Before Tax</t>
  </si>
  <si>
    <t>Adjustments for:-</t>
  </si>
  <si>
    <t>Non-cash items</t>
  </si>
  <si>
    <t>Non-operating items</t>
  </si>
  <si>
    <t>Operating profit before changes in working capital</t>
  </si>
  <si>
    <t>Net change in assets</t>
  </si>
  <si>
    <t>Net change in liabilities</t>
  </si>
  <si>
    <t>Income tax paid</t>
  </si>
  <si>
    <t>Net cash flow generated from operating activities</t>
  </si>
  <si>
    <t>Investing Activities</t>
  </si>
  <si>
    <t>Equity Investments</t>
  </si>
  <si>
    <t>Other Investments</t>
  </si>
  <si>
    <t>Net cash flow generated from / (used in) investing activities</t>
  </si>
  <si>
    <t>Financial Activities</t>
  </si>
  <si>
    <t>Interest paid</t>
  </si>
  <si>
    <t>Dividend paid</t>
  </si>
  <si>
    <t xml:space="preserve">Net repayment of bank borrowings </t>
  </si>
  <si>
    <t>Net cash flow used in financing activities</t>
  </si>
  <si>
    <t>Net Change in Cash and Cash Equivalents</t>
  </si>
  <si>
    <t>Effects of exchange rate changes</t>
  </si>
  <si>
    <t>Cash &amp; Cash Equivalent at beginning of year</t>
  </si>
  <si>
    <t>Cash &amp; Cash Equivalent at end of period</t>
  </si>
  <si>
    <t>CONDENSED CONSOLIDATED BALANCE SHEET AS AT 31 MARCH 2004</t>
  </si>
  <si>
    <t>As at end of</t>
  </si>
  <si>
    <t>As at preceding</t>
  </si>
  <si>
    <t>current quarter</t>
  </si>
  <si>
    <t>financial year end</t>
  </si>
  <si>
    <t>30/06/2003</t>
  </si>
  <si>
    <t>Property, Plant and Equipment</t>
  </si>
  <si>
    <t>Investment Properties</t>
  </si>
  <si>
    <t>Land held for Development</t>
  </si>
  <si>
    <t>Investment in Associated Company</t>
  </si>
  <si>
    <t>Investment in Joint Ventures</t>
  </si>
  <si>
    <t>Investment</t>
  </si>
  <si>
    <t>Current Assets</t>
  </si>
  <si>
    <t>Inventories</t>
  </si>
  <si>
    <t>Amount due from contract customers</t>
  </si>
  <si>
    <t>Investments</t>
  </si>
  <si>
    <t>Development Properties</t>
  </si>
  <si>
    <t>Trade and other receivables</t>
  </si>
  <si>
    <t>Tax recoverable</t>
  </si>
  <si>
    <t>Cash and bank balances</t>
  </si>
  <si>
    <t>Current Liabilities</t>
  </si>
  <si>
    <t>Trade and other payables</t>
  </si>
  <si>
    <t>Amount due to contract customers</t>
  </si>
  <si>
    <t>Short Term Borrowings</t>
  </si>
  <si>
    <t>Provision for taxation</t>
  </si>
  <si>
    <t xml:space="preserve">Net Assets / (Liabilities) </t>
  </si>
  <si>
    <t>Share Capital</t>
  </si>
  <si>
    <t>Reserves</t>
  </si>
  <si>
    <t>Shareholders' Fund</t>
  </si>
  <si>
    <t>Long Term Liabilities</t>
  </si>
  <si>
    <t>Borrowings</t>
  </si>
  <si>
    <t>Other Deferred Liabilities</t>
  </si>
  <si>
    <t>Net Tangible Assets Per Share (RM)</t>
  </si>
  <si>
    <t>CONDENSED  CONSOLIDATED STATEMENT OF CHANGES IN EQUITY FOR THE PERIOD</t>
  </si>
  <si>
    <t>Share</t>
  </si>
  <si>
    <t>Exchange</t>
  </si>
  <si>
    <t>Retained</t>
  </si>
  <si>
    <t>Dividend</t>
  </si>
  <si>
    <t>Capital</t>
  </si>
  <si>
    <t>Premium</t>
  </si>
  <si>
    <t>Reserve</t>
  </si>
  <si>
    <t>Profit</t>
  </si>
  <si>
    <t>Proposed</t>
  </si>
  <si>
    <t>Total</t>
  </si>
  <si>
    <t>Current Year-To-Date</t>
  </si>
  <si>
    <t>At 1 July 2003</t>
  </si>
  <si>
    <t>Foreign currency</t>
  </si>
  <si>
    <t xml:space="preserve">  translation difference</t>
  </si>
  <si>
    <t>Net profit for the period</t>
  </si>
  <si>
    <t>At 31 March 2004</t>
  </si>
  <si>
    <t>Preceding Year Corresponding Period</t>
  </si>
  <si>
    <t>At 1 July 2002</t>
  </si>
  <si>
    <t>Arising from disposal of</t>
  </si>
  <si>
    <t xml:space="preserve">  subsidiary company</t>
  </si>
  <si>
    <t>At 31 March 2003</t>
  </si>
  <si>
    <t>HONG LEONG PROPERTIES BERHAD (300-K)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</si>
</sst>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#,##0.0_);\(#,##0.0\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0.0%"/>
    <numFmt numFmtId="178" formatCode="0_);\(0\)"/>
    <numFmt numFmtId="179" formatCode="0.0_);\(0.0\)"/>
    <numFmt numFmtId="180" formatCode="_-* #,##0_-;\-* #,##0_-;_-* &quot;-&quot;??_-;_-@_-"/>
    <numFmt numFmtId="181" formatCode="0.0000%"/>
    <numFmt numFmtId="182" formatCode="#,##0_);\(#,##0\);\-"/>
    <numFmt numFmtId="183" formatCode="_(* #,##0.000_);_(* \(#,##0.000\);_(* &quot;-&quot;??_);_(@_)"/>
    <numFmt numFmtId="184" formatCode="0.0%_);\(0.0%\)"/>
    <numFmt numFmtId="185" formatCode="_(* #,##0.0_);_(* \(#,##0.0\);_(* &quot;-&quot;?_);_(@_)"/>
    <numFmt numFmtId="186" formatCode="_(* #,##0.00_);_(* \(#,##0.00\);_(* &quot;-&quot;_);_(@_)"/>
    <numFmt numFmtId="187" formatCode="_(* #,##0.0_);_(* \(#,##0.0\);_(* &quot;-&quot;_);_(@_)"/>
    <numFmt numFmtId="188" formatCode="0.00_);\(0.00\)"/>
    <numFmt numFmtId="189" formatCode="_(* #,##0.0000_);_(* \(#,##0.0000\);_(* &quot;-&quot;??_);_(@_)"/>
    <numFmt numFmtId="190" formatCode="0.00_)"/>
    <numFmt numFmtId="191" formatCode="#,##0.0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_);_(* \(#,##0\);_(* &quot;-         &quot;_);_(@_)"/>
    <numFmt numFmtId="198" formatCode="_(* #,##0.000_);_(* \(#,##0.000\);_(* &quot;-&quot;???_);_(@_)"/>
    <numFmt numFmtId="199" formatCode="&quot;RM&quot;_(* #,##0_);_(* \(#,##0\);_(* &quot;-&quot;??_);_(@_)&quot; mil&quot;"/>
    <numFmt numFmtId="200" formatCode="0.000"/>
    <numFmt numFmtId="201" formatCode="#,##0.0000_);\(#,##0.0000\)"/>
    <numFmt numFmtId="202" formatCode="&quot;RM&quot;#,##0_);\(&quot;RM&quot;#,##0\)"/>
    <numFmt numFmtId="203" formatCode="&quot;RM&quot;#,##0_);[Red]\(&quot;RM&quot;#,##0\)"/>
    <numFmt numFmtId="204" formatCode="&quot;RM&quot;#,##0.00_);\(&quot;RM&quot;#,##0.00\)"/>
    <numFmt numFmtId="205" formatCode="&quot;RM&quot;#,##0.00_);[Red]\(&quot;RM&quot;#,##0.00\)"/>
    <numFmt numFmtId="206" formatCode="_(&quot;RM&quot;* #,##0_);_(&quot;RM&quot;* \(#,##0\);_(&quot;RM&quot;* &quot;-&quot;_);_(@_)"/>
    <numFmt numFmtId="207" formatCode="_(&quot;RM&quot;* #,##0.00_);_(&quot;RM&quot;* \(#,##0.00\);_(&quot;RM&quot;* &quot;-&quot;??_);_(@_)"/>
    <numFmt numFmtId="208" formatCode="#,##0;[Red]#,##0"/>
    <numFmt numFmtId="209" formatCode="#,##0_);[Red]\(#,##0\);\-"/>
  </numFmts>
  <fonts count="23">
    <font>
      <sz val="10"/>
      <name val="Arial"/>
      <family val="0"/>
    </font>
    <font>
      <sz val="12"/>
      <name val="Times New Roman"/>
      <family val="0"/>
    </font>
    <font>
      <sz val="12"/>
      <name val="Tms Rmn"/>
      <family val="0"/>
    </font>
    <font>
      <u val="single"/>
      <sz val="9"/>
      <color indexed="36"/>
      <name val="Helv"/>
      <family val="0"/>
    </font>
    <font>
      <sz val="8"/>
      <name val="Arial"/>
      <family val="2"/>
    </font>
    <font>
      <u val="single"/>
      <sz val="9"/>
      <color indexed="12"/>
      <name val="Helv"/>
      <family val="0"/>
    </font>
    <font>
      <sz val="12"/>
      <name val="Garamond"/>
      <family val="1"/>
    </font>
    <font>
      <sz val="10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0"/>
    </font>
    <font>
      <sz val="11"/>
      <name val="Courier"/>
      <family val="0"/>
    </font>
    <font>
      <u val="single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10" fontId="4" fillId="3" borderId="1" applyNumberFormat="0" applyBorder="0" applyAlignment="0" applyProtection="0"/>
    <xf numFmtId="181" fontId="6" fillId="0" borderId="0">
      <alignment/>
      <protection/>
    </xf>
    <xf numFmtId="0" fontId="1" fillId="0" borderId="0">
      <alignment/>
      <protection/>
    </xf>
    <xf numFmtId="172" fontId="14" fillId="0" borderId="0">
      <alignment/>
      <protection/>
    </xf>
    <xf numFmtId="209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" fillId="4" borderId="0">
      <alignment/>
      <protection/>
    </xf>
  </cellStyleXfs>
  <cellXfs count="143">
    <xf numFmtId="0" fontId="0" fillId="0" borderId="0" xfId="0" applyAlignment="1">
      <alignment/>
    </xf>
    <xf numFmtId="0" fontId="1" fillId="0" borderId="0" xfId="30" applyFont="1">
      <alignment/>
      <protection/>
    </xf>
    <xf numFmtId="0" fontId="8" fillId="0" borderId="0" xfId="30" applyFont="1">
      <alignment/>
      <protection/>
    </xf>
    <xf numFmtId="0" fontId="9" fillId="0" borderId="0" xfId="30" applyFont="1">
      <alignment/>
      <protection/>
    </xf>
    <xf numFmtId="0" fontId="9" fillId="0" borderId="0" xfId="30" applyFont="1" applyBorder="1">
      <alignment/>
      <protection/>
    </xf>
    <xf numFmtId="0" fontId="8" fillId="0" borderId="2" xfId="30" applyFont="1" applyBorder="1" applyAlignment="1" quotePrefix="1">
      <alignment horizontal="left"/>
      <protection/>
    </xf>
    <xf numFmtId="0" fontId="9" fillId="0" borderId="2" xfId="30" applyFont="1" applyBorder="1">
      <alignment/>
      <protection/>
    </xf>
    <xf numFmtId="0" fontId="8" fillId="0" borderId="0" xfId="30" applyFont="1" applyBorder="1">
      <alignment/>
      <protection/>
    </xf>
    <xf numFmtId="0" fontId="8" fillId="0" borderId="0" xfId="30" applyFont="1" applyBorder="1" applyAlignment="1">
      <alignment horizontal="left"/>
      <protection/>
    </xf>
    <xf numFmtId="0" fontId="9" fillId="0" borderId="0" xfId="30" applyFont="1" applyBorder="1" applyAlignment="1">
      <alignment horizontal="centerContinuous"/>
      <protection/>
    </xf>
    <xf numFmtId="0" fontId="8" fillId="0" borderId="0" xfId="30" applyFont="1" applyBorder="1" applyAlignment="1" quotePrefix="1">
      <alignment horizontal="left"/>
      <protection/>
    </xf>
    <xf numFmtId="0" fontId="8" fillId="0" borderId="0" xfId="30" applyFont="1" applyBorder="1" applyAlignment="1">
      <alignment horizontal="centerContinuous"/>
      <protection/>
    </xf>
    <xf numFmtId="0" fontId="9" fillId="0" borderId="0" xfId="30" applyFont="1" applyBorder="1" applyAlignment="1" quotePrefix="1">
      <alignment horizontal="centerContinuous"/>
      <protection/>
    </xf>
    <xf numFmtId="0" fontId="1" fillId="0" borderId="0" xfId="30" applyFont="1" applyBorder="1">
      <alignment/>
      <protection/>
    </xf>
    <xf numFmtId="0" fontId="8" fillId="0" borderId="0" xfId="30" applyFont="1" applyBorder="1" applyAlignment="1">
      <alignment/>
      <protection/>
    </xf>
    <xf numFmtId="0" fontId="9" fillId="0" borderId="0" xfId="30" applyFont="1" applyBorder="1" applyAlignment="1">
      <alignment horizontal="right"/>
      <protection/>
    </xf>
    <xf numFmtId="0" fontId="9" fillId="0" borderId="0" xfId="30" applyFont="1" applyAlignment="1">
      <alignment horizontal="right"/>
      <protection/>
    </xf>
    <xf numFmtId="0" fontId="9" fillId="0" borderId="0" xfId="30" applyFont="1" applyBorder="1" applyAlignment="1">
      <alignment/>
      <protection/>
    </xf>
    <xf numFmtId="14" fontId="9" fillId="0" borderId="0" xfId="30" applyNumberFormat="1" applyFont="1" applyBorder="1" applyAlignment="1" quotePrefix="1">
      <alignment horizontal="right"/>
      <protection/>
    </xf>
    <xf numFmtId="0" fontId="1" fillId="0" borderId="0" xfId="30" applyFont="1" applyBorder="1" applyAlignment="1">
      <alignment horizontal="centerContinuous"/>
      <protection/>
    </xf>
    <xf numFmtId="0" fontId="1" fillId="0" borderId="0" xfId="30" applyFont="1" applyBorder="1" applyAlignment="1" quotePrefix="1">
      <alignment horizontal="left"/>
      <protection/>
    </xf>
    <xf numFmtId="0" fontId="1" fillId="0" borderId="2" xfId="30" applyFont="1" applyBorder="1">
      <alignment/>
      <protection/>
    </xf>
    <xf numFmtId="0" fontId="9" fillId="0" borderId="0" xfId="30" applyFont="1" applyBorder="1" applyAlignment="1">
      <alignment horizontal="left"/>
      <protection/>
    </xf>
    <xf numFmtId="0" fontId="9" fillId="0" borderId="0" xfId="30" applyFont="1" applyBorder="1" quotePrefix="1">
      <alignment/>
      <protection/>
    </xf>
    <xf numFmtId="41" fontId="9" fillId="0" borderId="0" xfId="30" applyNumberFormat="1" applyFont="1" applyBorder="1">
      <alignment/>
      <protection/>
    </xf>
    <xf numFmtId="41" fontId="9" fillId="0" borderId="0" xfId="17" applyNumberFormat="1" applyFont="1" applyBorder="1" applyAlignment="1">
      <alignment/>
    </xf>
    <xf numFmtId="37" fontId="9" fillId="0" borderId="0" xfId="30" applyNumberFormat="1" applyFont="1" applyBorder="1" applyAlignment="1">
      <alignment/>
      <protection/>
    </xf>
    <xf numFmtId="41" fontId="1" fillId="0" borderId="3" xfId="17" applyNumberFormat="1" applyFont="1" applyBorder="1" applyAlignment="1">
      <alignment/>
    </xf>
    <xf numFmtId="0" fontId="1" fillId="0" borderId="4" xfId="30" applyFont="1" applyBorder="1">
      <alignment/>
      <protection/>
    </xf>
    <xf numFmtId="175" fontId="1" fillId="0" borderId="4" xfId="15" applyNumberFormat="1" applyFont="1" applyBorder="1" applyAlignment="1">
      <alignment/>
    </xf>
    <xf numFmtId="175" fontId="1" fillId="0" borderId="5" xfId="15" applyNumberFormat="1" applyFont="1" applyBorder="1" applyAlignment="1">
      <alignment/>
    </xf>
    <xf numFmtId="41" fontId="1" fillId="0" borderId="5" xfId="17" applyNumberFormat="1" applyFont="1" applyBorder="1" applyAlignment="1">
      <alignment/>
    </xf>
    <xf numFmtId="41" fontId="9" fillId="0" borderId="2" xfId="30" applyNumberFormat="1" applyFont="1" applyBorder="1">
      <alignment/>
      <protection/>
    </xf>
    <xf numFmtId="41" fontId="9" fillId="0" borderId="2" xfId="17" applyNumberFormat="1" applyFont="1" applyBorder="1" applyAlignment="1">
      <alignment/>
    </xf>
    <xf numFmtId="37" fontId="9" fillId="0" borderId="2" xfId="30" applyNumberFormat="1" applyFont="1" applyBorder="1" applyAlignment="1">
      <alignment/>
      <protection/>
    </xf>
    <xf numFmtId="41" fontId="1" fillId="0" borderId="6" xfId="17" applyNumberFormat="1" applyFont="1" applyBorder="1" applyAlignment="1">
      <alignment/>
    </xf>
    <xf numFmtId="175" fontId="1" fillId="0" borderId="6" xfId="15" applyNumberFormat="1" applyFont="1" applyBorder="1" applyAlignment="1">
      <alignment/>
    </xf>
    <xf numFmtId="0" fontId="9" fillId="0" borderId="0" xfId="30" applyFont="1" applyBorder="1" applyAlignment="1">
      <alignment horizontal="center"/>
      <protection/>
    </xf>
    <xf numFmtId="180" fontId="9" fillId="0" borderId="0" xfId="17" applyNumberFormat="1" applyFont="1" applyBorder="1" applyAlignment="1">
      <alignment/>
    </xf>
    <xf numFmtId="41" fontId="9" fillId="0" borderId="7" xfId="17" applyNumberFormat="1" applyFont="1" applyBorder="1" applyAlignment="1">
      <alignment/>
    </xf>
    <xf numFmtId="0" fontId="9" fillId="0" borderId="0" xfId="30" applyFont="1" applyBorder="1" applyAlignment="1" quotePrefix="1">
      <alignment horizontal="left"/>
      <protection/>
    </xf>
    <xf numFmtId="41" fontId="1" fillId="0" borderId="6" xfId="30" applyNumberFormat="1" applyFont="1" applyBorder="1">
      <alignment/>
      <protection/>
    </xf>
    <xf numFmtId="0" fontId="9" fillId="0" borderId="0" xfId="30" applyFont="1" applyBorder="1" applyAlignment="1" quotePrefix="1">
      <alignment horizontal="center"/>
      <protection/>
    </xf>
    <xf numFmtId="41" fontId="1" fillId="0" borderId="4" xfId="30" applyNumberFormat="1" applyFont="1" applyBorder="1">
      <alignment/>
      <protection/>
    </xf>
    <xf numFmtId="0" fontId="9" fillId="0" borderId="0" xfId="30" applyFont="1" applyBorder="1" applyAlignment="1" quotePrefix="1">
      <alignment horizontal="right"/>
      <protection/>
    </xf>
    <xf numFmtId="41" fontId="9" fillId="0" borderId="8" xfId="30" applyNumberFormat="1" applyFont="1" applyBorder="1">
      <alignment/>
      <protection/>
    </xf>
    <xf numFmtId="41" fontId="9" fillId="0" borderId="8" xfId="17" applyNumberFormat="1" applyFont="1" applyBorder="1" applyAlignment="1">
      <alignment/>
    </xf>
    <xf numFmtId="171" fontId="9" fillId="0" borderId="8" xfId="17" applyFont="1" applyBorder="1" applyAlignment="1">
      <alignment/>
    </xf>
    <xf numFmtId="41" fontId="1" fillId="0" borderId="1" xfId="17" applyNumberFormat="1" applyFont="1" applyBorder="1" applyAlignment="1">
      <alignment/>
    </xf>
    <xf numFmtId="41" fontId="1" fillId="0" borderId="1" xfId="30" applyNumberFormat="1" applyFont="1" applyBorder="1">
      <alignment/>
      <protection/>
    </xf>
    <xf numFmtId="0" fontId="1" fillId="0" borderId="5" xfId="30" applyFont="1" applyBorder="1">
      <alignment/>
      <protection/>
    </xf>
    <xf numFmtId="171" fontId="9" fillId="0" borderId="0" xfId="17" applyFont="1" applyBorder="1" applyAlignment="1">
      <alignment/>
    </xf>
    <xf numFmtId="0" fontId="1" fillId="0" borderId="0" xfId="30" applyFont="1" applyBorder="1" applyAlignment="1" quotePrefix="1">
      <alignment horizontal="right"/>
      <protection/>
    </xf>
    <xf numFmtId="0" fontId="1" fillId="0" borderId="0" xfId="30" applyFont="1" applyBorder="1" applyAlignment="1">
      <alignment horizontal="left"/>
      <protection/>
    </xf>
    <xf numFmtId="43" fontId="9" fillId="0" borderId="0" xfId="17" applyNumberFormat="1" applyFont="1" applyBorder="1" applyAlignment="1">
      <alignment/>
    </xf>
    <xf numFmtId="43" fontId="1" fillId="0" borderId="5" xfId="30" applyNumberFormat="1" applyFont="1" applyBorder="1">
      <alignment/>
      <protection/>
    </xf>
    <xf numFmtId="43" fontId="9" fillId="0" borderId="0" xfId="17" applyNumberFormat="1" applyFont="1" applyBorder="1" applyAlignment="1">
      <alignment/>
    </xf>
    <xf numFmtId="171" fontId="9" fillId="0" borderId="0" xfId="17" applyFont="1" applyBorder="1" applyAlignment="1">
      <alignment/>
    </xf>
    <xf numFmtId="41" fontId="1" fillId="0" borderId="0" xfId="17" applyNumberFormat="1" applyFont="1" applyBorder="1" applyAlignment="1">
      <alignment/>
    </xf>
    <xf numFmtId="171" fontId="1" fillId="0" borderId="0" xfId="17" applyFont="1" applyBorder="1" applyAlignment="1">
      <alignment/>
    </xf>
    <xf numFmtId="175" fontId="1" fillId="0" borderId="0" xfId="15" applyNumberFormat="1" applyFont="1" applyBorder="1" applyAlignment="1">
      <alignment/>
    </xf>
    <xf numFmtId="37" fontId="1" fillId="0" borderId="0" xfId="30" applyNumberFormat="1" applyFont="1">
      <alignment/>
      <protection/>
    </xf>
    <xf numFmtId="37" fontId="9" fillId="0" borderId="0" xfId="30" applyNumberFormat="1" applyFont="1" applyBorder="1">
      <alignment/>
      <protection/>
    </xf>
    <xf numFmtId="37" fontId="1" fillId="0" borderId="0" xfId="30" applyNumberFormat="1" applyFont="1" applyBorder="1">
      <alignment/>
      <protection/>
    </xf>
    <xf numFmtId="0" fontId="10" fillId="0" borderId="0" xfId="26" applyFont="1">
      <alignment/>
      <protection/>
    </xf>
    <xf numFmtId="0" fontId="1" fillId="0" borderId="0" xfId="26">
      <alignment/>
      <protection/>
    </xf>
    <xf numFmtId="0" fontId="11" fillId="0" borderId="0" xfId="26" applyFont="1" applyAlignment="1">
      <alignment horizontal="center"/>
      <protection/>
    </xf>
    <xf numFmtId="0" fontId="12" fillId="0" borderId="0" xfId="26" applyFont="1" applyAlignment="1">
      <alignment horizontal="center"/>
      <protection/>
    </xf>
    <xf numFmtId="14" fontId="11" fillId="0" borderId="0" xfId="26" applyNumberFormat="1" applyFont="1" applyAlignment="1">
      <alignment horizontal="right"/>
      <protection/>
    </xf>
    <xf numFmtId="14" fontId="1" fillId="0" borderId="0" xfId="26" applyNumberFormat="1">
      <alignment/>
      <protection/>
    </xf>
    <xf numFmtId="209" fontId="13" fillId="0" borderId="0" xfId="29" applyNumberFormat="1" applyFont="1">
      <alignment/>
      <protection/>
    </xf>
    <xf numFmtId="0" fontId="13" fillId="0" borderId="0" xfId="26" applyFont="1">
      <alignment/>
      <protection/>
    </xf>
    <xf numFmtId="175" fontId="13" fillId="0" borderId="0" xfId="15" applyNumberFormat="1" applyFont="1" applyAlignment="1">
      <alignment horizontal="center"/>
    </xf>
    <xf numFmtId="175" fontId="13" fillId="0" borderId="0" xfId="15" applyNumberFormat="1" applyFont="1" applyAlignment="1">
      <alignment horizontal="left"/>
    </xf>
    <xf numFmtId="209" fontId="13" fillId="0" borderId="0" xfId="26" applyNumberFormat="1" applyFont="1">
      <alignment/>
      <protection/>
    </xf>
    <xf numFmtId="175" fontId="13" fillId="0" borderId="2" xfId="15" applyNumberFormat="1" applyFont="1" applyBorder="1" applyAlignment="1">
      <alignment horizontal="left"/>
    </xf>
    <xf numFmtId="175" fontId="13" fillId="0" borderId="0" xfId="15" applyNumberFormat="1" applyFont="1" applyBorder="1" applyAlignment="1">
      <alignment horizontal="left"/>
    </xf>
    <xf numFmtId="175" fontId="13" fillId="0" borderId="7" xfId="15" applyNumberFormat="1" applyFont="1" applyBorder="1" applyAlignment="1">
      <alignment horizontal="left"/>
    </xf>
    <xf numFmtId="175" fontId="13" fillId="0" borderId="8" xfId="15" applyNumberFormat="1" applyFont="1" applyBorder="1" applyAlignment="1">
      <alignment horizontal="left"/>
    </xf>
    <xf numFmtId="0" fontId="1" fillId="0" borderId="0" xfId="26" applyFont="1">
      <alignment/>
      <protection/>
    </xf>
    <xf numFmtId="209" fontId="1" fillId="0" borderId="0" xfId="29" applyNumberFormat="1" applyFont="1">
      <alignment/>
      <protection/>
    </xf>
    <xf numFmtId="175" fontId="1" fillId="0" borderId="0" xfId="15" applyNumberFormat="1" applyAlignment="1">
      <alignment/>
    </xf>
    <xf numFmtId="172" fontId="15" fillId="0" borderId="0" xfId="27" applyFont="1">
      <alignment/>
      <protection/>
    </xf>
    <xf numFmtId="172" fontId="14" fillId="0" borderId="0" xfId="27">
      <alignment/>
      <protection/>
    </xf>
    <xf numFmtId="172" fontId="15" fillId="0" borderId="0" xfId="27" applyFont="1" applyBorder="1">
      <alignment/>
      <protection/>
    </xf>
    <xf numFmtId="172" fontId="16" fillId="0" borderId="0" xfId="27" applyFont="1" applyBorder="1" applyAlignment="1">
      <alignment horizontal="right"/>
      <protection/>
    </xf>
    <xf numFmtId="172" fontId="16" fillId="0" borderId="0" xfId="27" applyFont="1" applyBorder="1">
      <alignment/>
      <protection/>
    </xf>
    <xf numFmtId="172" fontId="17" fillId="0" borderId="0" xfId="27" applyFont="1">
      <alignment/>
      <protection/>
    </xf>
    <xf numFmtId="172" fontId="18" fillId="0" borderId="0" xfId="27" applyFont="1">
      <alignment/>
      <protection/>
    </xf>
    <xf numFmtId="172" fontId="17" fillId="0" borderId="0" xfId="27" applyFont="1" applyAlignment="1">
      <alignment horizontal="center"/>
      <protection/>
    </xf>
    <xf numFmtId="172" fontId="17" fillId="0" borderId="0" xfId="27" applyFont="1" applyAlignment="1">
      <alignment horizontal="right"/>
      <protection/>
    </xf>
    <xf numFmtId="172" fontId="17" fillId="0" borderId="0" xfId="27" applyFont="1" applyAlignment="1" quotePrefix="1">
      <alignment horizontal="right"/>
      <protection/>
    </xf>
    <xf numFmtId="172" fontId="17" fillId="0" borderId="0" xfId="27" applyFont="1" applyAlignment="1" quotePrefix="1">
      <alignment horizontal="center"/>
      <protection/>
    </xf>
    <xf numFmtId="172" fontId="15" fillId="0" borderId="0" xfId="27" applyFont="1" applyAlignment="1">
      <alignment horizontal="center"/>
      <protection/>
    </xf>
    <xf numFmtId="175" fontId="19" fillId="0" borderId="0" xfId="15" applyNumberFormat="1" applyFont="1" applyAlignment="1">
      <alignment horizontal="center"/>
    </xf>
    <xf numFmtId="175" fontId="19" fillId="0" borderId="0" xfId="15" applyNumberFormat="1" applyFont="1" applyAlignment="1">
      <alignment/>
    </xf>
    <xf numFmtId="172" fontId="18" fillId="0" borderId="0" xfId="27" applyFont="1" applyAlignment="1" quotePrefix="1">
      <alignment horizontal="left"/>
      <protection/>
    </xf>
    <xf numFmtId="175" fontId="18" fillId="0" borderId="0" xfId="15" applyNumberFormat="1" applyFont="1" applyAlignment="1">
      <alignment horizontal="center"/>
    </xf>
    <xf numFmtId="175" fontId="18" fillId="0" borderId="0" xfId="15" applyNumberFormat="1" applyFont="1" applyAlignment="1">
      <alignment/>
    </xf>
    <xf numFmtId="172" fontId="18" fillId="0" borderId="0" xfId="27" applyFont="1" applyAlignment="1">
      <alignment horizontal="left"/>
      <protection/>
    </xf>
    <xf numFmtId="172" fontId="20" fillId="0" borderId="0" xfId="27" applyFont="1" applyAlignment="1">
      <alignment/>
      <protection/>
    </xf>
    <xf numFmtId="172" fontId="19" fillId="0" borderId="0" xfId="27" applyFont="1" applyAlignment="1" applyProtection="1">
      <alignment horizontal="left"/>
      <protection locked="0"/>
    </xf>
    <xf numFmtId="175" fontId="19" fillId="0" borderId="0" xfId="15" applyNumberFormat="1" applyFont="1" applyBorder="1" applyAlignment="1">
      <alignment/>
    </xf>
    <xf numFmtId="172" fontId="18" fillId="0" borderId="0" xfId="27" applyFont="1">
      <alignment/>
      <protection/>
    </xf>
    <xf numFmtId="175" fontId="18" fillId="0" borderId="0" xfId="15" applyNumberFormat="1" applyFont="1" applyBorder="1" applyAlignment="1">
      <alignment/>
    </xf>
    <xf numFmtId="172" fontId="18" fillId="0" borderId="0" xfId="27" applyFont="1" applyAlignment="1" quotePrefix="1">
      <alignment horizontal="left"/>
      <protection/>
    </xf>
    <xf numFmtId="172" fontId="18" fillId="0" borderId="0" xfId="27" applyFont="1" applyAlignment="1">
      <alignment/>
      <protection/>
    </xf>
    <xf numFmtId="172" fontId="18" fillId="0" borderId="0" xfId="27" applyFont="1" applyAlignment="1">
      <alignment horizontal="left"/>
      <protection/>
    </xf>
    <xf numFmtId="172" fontId="20" fillId="0" borderId="0" xfId="27" applyFont="1">
      <alignment/>
      <protection/>
    </xf>
    <xf numFmtId="175" fontId="18" fillId="0" borderId="9" xfId="15" applyNumberFormat="1" applyFont="1" applyBorder="1" applyAlignment="1">
      <alignment/>
    </xf>
    <xf numFmtId="172" fontId="20" fillId="0" borderId="0" xfId="27" applyFont="1" applyAlignment="1" quotePrefix="1">
      <alignment horizontal="left"/>
      <protection/>
    </xf>
    <xf numFmtId="172" fontId="17" fillId="0" borderId="0" xfId="27" applyFont="1" applyAlignment="1" quotePrefix="1">
      <alignment horizontal="left"/>
      <protection/>
    </xf>
    <xf numFmtId="175" fontId="18" fillId="0" borderId="8" xfId="15" applyNumberFormat="1" applyFont="1" applyBorder="1" applyAlignment="1">
      <alignment/>
    </xf>
    <xf numFmtId="172" fontId="17" fillId="0" borderId="0" xfId="27" applyFont="1">
      <alignment/>
      <protection/>
    </xf>
    <xf numFmtId="175" fontId="18" fillId="0" borderId="2" xfId="15" applyNumberFormat="1" applyFont="1" applyBorder="1" applyAlignment="1">
      <alignment/>
    </xf>
    <xf numFmtId="172" fontId="21" fillId="0" borderId="0" xfId="27" applyFont="1">
      <alignment/>
      <protection/>
    </xf>
    <xf numFmtId="43" fontId="18" fillId="0" borderId="0" xfId="15" applyNumberFormat="1" applyFont="1" applyAlignment="1">
      <alignment/>
    </xf>
    <xf numFmtId="174" fontId="18" fillId="0" borderId="0" xfId="15" applyNumberFormat="1" applyFont="1" applyAlignment="1">
      <alignment/>
    </xf>
    <xf numFmtId="175" fontId="15" fillId="0" borderId="0" xfId="15" applyNumberFormat="1" applyFont="1" applyAlignment="1">
      <alignment/>
    </xf>
    <xf numFmtId="175" fontId="1" fillId="0" borderId="0" xfId="29" applyNumberFormat="1" applyFont="1" applyAlignment="1">
      <alignment/>
      <protection/>
    </xf>
    <xf numFmtId="209" fontId="1" fillId="0" borderId="0" xfId="28" applyFont="1">
      <alignment/>
      <protection/>
    </xf>
    <xf numFmtId="209" fontId="22" fillId="0" borderId="0" xfId="28" applyFont="1">
      <alignment/>
      <protection/>
    </xf>
    <xf numFmtId="38" fontId="1" fillId="0" borderId="0" xfId="29" applyNumberFormat="1" applyFont="1" applyAlignment="1">
      <alignment horizontal="center"/>
      <protection/>
    </xf>
    <xf numFmtId="38" fontId="22" fillId="0" borderId="0" xfId="29" applyNumberFormat="1" applyFont="1" applyAlignment="1">
      <alignment horizontal="centerContinuous"/>
      <protection/>
    </xf>
    <xf numFmtId="209" fontId="1" fillId="0" borderId="0" xfId="28" applyFont="1" applyAlignment="1">
      <alignment horizontal="center"/>
      <protection/>
    </xf>
    <xf numFmtId="209" fontId="12" fillId="0" borderId="0" xfId="28" applyFont="1">
      <alignment/>
      <protection/>
    </xf>
    <xf numFmtId="209" fontId="1" fillId="0" borderId="0" xfId="28">
      <alignment/>
      <protection/>
    </xf>
    <xf numFmtId="209" fontId="22" fillId="0" borderId="0" xfId="28" applyFont="1" applyAlignment="1">
      <alignment horizontal="center"/>
      <protection/>
    </xf>
    <xf numFmtId="209" fontId="1" fillId="0" borderId="0" xfId="29" applyNumberFormat="1" applyFont="1" applyAlignment="1">
      <alignment horizontal="center"/>
      <protection/>
    </xf>
    <xf numFmtId="175" fontId="1" fillId="0" borderId="0" xfId="29" applyNumberFormat="1" applyFont="1" applyAlignment="1">
      <alignment horizontal="center"/>
      <protection/>
    </xf>
    <xf numFmtId="175" fontId="1" fillId="0" borderId="0" xfId="29" applyNumberFormat="1" applyFont="1" applyAlignment="1">
      <alignment horizontal="left"/>
      <protection/>
    </xf>
    <xf numFmtId="175" fontId="1" fillId="0" borderId="8" xfId="29" applyNumberFormat="1" applyFont="1" applyBorder="1" applyAlignment="1">
      <alignment horizontal="center"/>
      <protection/>
    </xf>
    <xf numFmtId="175" fontId="1" fillId="0" borderId="0" xfId="29" applyNumberFormat="1" applyFont="1" applyBorder="1" applyAlignment="1">
      <alignment horizontal="center"/>
      <protection/>
    </xf>
    <xf numFmtId="209" fontId="1" fillId="0" borderId="0" xfId="28" applyFont="1" quotePrefix="1">
      <alignment/>
      <protection/>
    </xf>
    <xf numFmtId="0" fontId="10" fillId="0" borderId="0" xfId="26" applyFont="1" applyAlignment="1" quotePrefix="1">
      <alignment horizontal="left"/>
      <protection/>
    </xf>
    <xf numFmtId="0" fontId="10" fillId="0" borderId="0" xfId="26" applyFont="1" applyAlignment="1">
      <alignment horizontal="left"/>
      <protection/>
    </xf>
    <xf numFmtId="209" fontId="12" fillId="0" borderId="0" xfId="28" applyFont="1" applyAlignment="1">
      <alignment horizontal="left"/>
      <protection/>
    </xf>
    <xf numFmtId="180" fontId="9" fillId="0" borderId="0" xfId="30" applyNumberFormat="1" applyFont="1" applyBorder="1" applyAlignment="1">
      <alignment/>
      <protection/>
    </xf>
    <xf numFmtId="41" fontId="9" fillId="0" borderId="8" xfId="30" applyNumberFormat="1" applyFont="1" applyBorder="1" applyAlignment="1">
      <alignment/>
      <protection/>
    </xf>
    <xf numFmtId="175" fontId="9" fillId="0" borderId="0" xfId="30" applyNumberFormat="1" applyFont="1" applyBorder="1" applyAlignment="1">
      <alignment/>
      <protection/>
    </xf>
    <xf numFmtId="0" fontId="8" fillId="0" borderId="0" xfId="26" applyFont="1">
      <alignment/>
      <protection/>
    </xf>
    <xf numFmtId="172" fontId="8" fillId="0" borderId="0" xfId="27" applyFont="1" applyBorder="1">
      <alignment/>
      <protection/>
    </xf>
    <xf numFmtId="209" fontId="8" fillId="0" borderId="0" xfId="28" applyFont="1">
      <alignment/>
      <protection/>
    </xf>
  </cellXfs>
  <cellStyles count="20">
    <cellStyle name="Normal" xfId="0"/>
    <cellStyle name="Comma" xfId="15"/>
    <cellStyle name="Comma [0]" xfId="16"/>
    <cellStyle name="Comma_SUM" xfId="17"/>
    <cellStyle name="Currency" xfId="18"/>
    <cellStyle name="Currency [0]" xfId="19"/>
    <cellStyle name="E&amp;Y House" xfId="20"/>
    <cellStyle name="Followed Hyperlink" xfId="21"/>
    <cellStyle name="Grey" xfId="22"/>
    <cellStyle name="Hyperlink" xfId="23"/>
    <cellStyle name="Input [yellow]" xfId="24"/>
    <cellStyle name="Normal - Style1" xfId="25"/>
    <cellStyle name="Normal_Cash flow 3-2004" xfId="26"/>
    <cellStyle name="Normal_Consol  BS 3-2004" xfId="27"/>
    <cellStyle name="Normal_Equity" xfId="28"/>
    <cellStyle name="Normal_SSPL" xfId="29"/>
    <cellStyle name="Normal_SUM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Budget\Budget%202005\Book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Budget\Budget%202005\PBT%202004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TCH\Tom\Book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sh%20flow%203-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%20BS%203-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consol%203-2003\Consol%20%20BS%203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DGFC\Staff\TCH\consol%203-2003\Book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tephanie\Audit%20files\HLPB%20Group\30th%20June%202001\Audit%20WPs\HLPB\Hong%20Leong%20Properties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 P&amp;L"/>
      <sheetName val="FUN "/>
      <sheetName val="P&amp;L"/>
      <sheetName val="HLPB"/>
      <sheetName val="Detail P&amp;L-2004"/>
      <sheetName val="Detail P&amp;L 2005"/>
      <sheetName val="1qtr pl"/>
      <sheetName val="1 qtr pl- total"/>
      <sheetName val="Fur"/>
      <sheetName val="FMD"/>
      <sheetName val="IMD "/>
      <sheetName val="Grp rosf"/>
      <sheetName val="Resi"/>
      <sheetName val="Comm"/>
      <sheetName val="Hotel "/>
      <sheetName val="hlpb "/>
    </sheetNames>
    <sheetDataSet>
      <sheetData sheetId="6">
        <row r="6">
          <cell r="BG6">
            <v>162286.2</v>
          </cell>
        </row>
        <row r="9">
          <cell r="BG9">
            <v>37335.350000000006</v>
          </cell>
        </row>
        <row r="11">
          <cell r="BG11">
            <v>1041.1999999999998</v>
          </cell>
        </row>
        <row r="13">
          <cell r="BG13">
            <v>-19240</v>
          </cell>
        </row>
        <row r="16">
          <cell r="BG16">
            <v>7</v>
          </cell>
        </row>
        <row r="17">
          <cell r="BG17">
            <v>19937.5</v>
          </cell>
        </row>
        <row r="22">
          <cell r="BG22">
            <v>-7349.000000000001</v>
          </cell>
        </row>
        <row r="23">
          <cell r="BG23">
            <v>-22</v>
          </cell>
        </row>
        <row r="24">
          <cell r="BG24">
            <v>-107.5</v>
          </cell>
        </row>
        <row r="28">
          <cell r="BG28">
            <v>561.3619999999999</v>
          </cell>
        </row>
        <row r="70">
          <cell r="BG70">
            <v>422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ash flow"/>
      <sheetName val="Sheet3"/>
      <sheetName val="Sheet2"/>
    </sheetNames>
    <sheetDataSet>
      <sheetData sheetId="1">
        <row r="14">
          <cell r="C14">
            <v>39082</v>
          </cell>
        </row>
        <row r="24">
          <cell r="C24">
            <v>-15560.72</v>
          </cell>
        </row>
        <row r="27">
          <cell r="C27">
            <v>19240</v>
          </cell>
        </row>
        <row r="28">
          <cell r="C28">
            <v>-28372</v>
          </cell>
        </row>
        <row r="29">
          <cell r="C29">
            <v>-1033</v>
          </cell>
        </row>
        <row r="30">
          <cell r="C30">
            <v>0</v>
          </cell>
        </row>
        <row r="31">
          <cell r="C31">
            <v>0</v>
          </cell>
        </row>
        <row r="41">
          <cell r="B41">
            <v>-864</v>
          </cell>
          <cell r="C41">
            <v>73721.19799999999</v>
          </cell>
        </row>
        <row r="47">
          <cell r="C47">
            <v>-14668</v>
          </cell>
        </row>
        <row r="55">
          <cell r="C55">
            <v>-502</v>
          </cell>
        </row>
        <row r="57">
          <cell r="C57">
            <v>-1</v>
          </cell>
        </row>
        <row r="58">
          <cell r="C58">
            <v>61757</v>
          </cell>
        </row>
        <row r="59">
          <cell r="C59">
            <v>18800</v>
          </cell>
        </row>
        <row r="60">
          <cell r="C60">
            <v>-21949</v>
          </cell>
        </row>
        <row r="61">
          <cell r="C61">
            <v>862</v>
          </cell>
        </row>
        <row r="68">
          <cell r="C68">
            <v>155000</v>
          </cell>
        </row>
        <row r="69">
          <cell r="C69">
            <v>-210</v>
          </cell>
        </row>
        <row r="70">
          <cell r="C70">
            <v>-19240</v>
          </cell>
        </row>
        <row r="71">
          <cell r="C71">
            <v>-2522</v>
          </cell>
        </row>
        <row r="72">
          <cell r="C72">
            <v>-240291</v>
          </cell>
        </row>
        <row r="79">
          <cell r="C79">
            <v>40</v>
          </cell>
        </row>
        <row r="82">
          <cell r="C82">
            <v>-3229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CO-3-04"/>
      <sheetName val="CJ3-04"/>
      <sheetName val="BS3-04"/>
      <sheetName val="GP-3-04"/>
      <sheetName val="KLSE-equity"/>
      <sheetName val="KLSE-BS"/>
      <sheetName val="MI"/>
      <sheetName val="CBS 3-04-6-07"/>
      <sheetName val="000"/>
    </sheetNames>
    <sheetDataSet>
      <sheetData sheetId="2">
        <row r="6">
          <cell r="AP6">
            <v>190178.391</v>
          </cell>
        </row>
        <row r="7">
          <cell r="AP7">
            <v>255028</v>
          </cell>
        </row>
        <row r="8">
          <cell r="AP8">
            <v>146726</v>
          </cell>
        </row>
        <row r="11">
          <cell r="AP11">
            <v>1225.95</v>
          </cell>
        </row>
        <row r="12">
          <cell r="AP12">
            <v>25978</v>
          </cell>
        </row>
        <row r="14">
          <cell r="AP14">
            <v>370783.381</v>
          </cell>
        </row>
        <row r="16">
          <cell r="AP16">
            <v>82439</v>
          </cell>
        </row>
        <row r="17">
          <cell r="AP17">
            <v>33.72</v>
          </cell>
        </row>
        <row r="18">
          <cell r="AP18">
            <v>9777</v>
          </cell>
        </row>
        <row r="19">
          <cell r="AP19">
            <v>32053.202</v>
          </cell>
        </row>
        <row r="20">
          <cell r="AP20">
            <v>43</v>
          </cell>
        </row>
        <row r="21">
          <cell r="AP21">
            <v>16377</v>
          </cell>
        </row>
        <row r="23">
          <cell r="AP23">
            <v>237</v>
          </cell>
        </row>
        <row r="25">
          <cell r="AP25">
            <v>14482</v>
          </cell>
        </row>
        <row r="26">
          <cell r="AP26">
            <v>9632.6</v>
          </cell>
        </row>
        <row r="27">
          <cell r="AP27">
            <v>21284</v>
          </cell>
        </row>
        <row r="28">
          <cell r="AP28">
            <v>6297</v>
          </cell>
        </row>
        <row r="29">
          <cell r="AP29">
            <v>11142</v>
          </cell>
        </row>
        <row r="32">
          <cell r="AP32">
            <v>11081</v>
          </cell>
        </row>
        <row r="33">
          <cell r="AP33">
            <v>159</v>
          </cell>
        </row>
        <row r="35">
          <cell r="AP35">
            <v>438</v>
          </cell>
        </row>
        <row r="36">
          <cell r="AP36">
            <v>666</v>
          </cell>
        </row>
        <row r="39">
          <cell r="AP39">
            <v>0</v>
          </cell>
        </row>
        <row r="40">
          <cell r="AP40">
            <v>31541</v>
          </cell>
        </row>
        <row r="42">
          <cell r="AP42">
            <v>21126</v>
          </cell>
        </row>
        <row r="43">
          <cell r="AP43">
            <v>5771</v>
          </cell>
        </row>
        <row r="45">
          <cell r="AP45">
            <v>486</v>
          </cell>
        </row>
        <row r="53">
          <cell r="AP53">
            <v>350228.632</v>
          </cell>
        </row>
        <row r="54">
          <cell r="AP54">
            <v>35088.79999999999</v>
          </cell>
        </row>
        <row r="57">
          <cell r="AP57">
            <v>320176</v>
          </cell>
        </row>
        <row r="60">
          <cell r="AP60">
            <v>32164.15299999999</v>
          </cell>
        </row>
        <row r="61">
          <cell r="AP61">
            <v>-2521</v>
          </cell>
        </row>
        <row r="62">
          <cell r="AP62">
            <v>0</v>
          </cell>
        </row>
        <row r="64">
          <cell r="AP64">
            <v>8711.5</v>
          </cell>
        </row>
        <row r="66">
          <cell r="AP66">
            <v>46153.719</v>
          </cell>
        </row>
        <row r="69">
          <cell r="AP69">
            <v>331083</v>
          </cell>
        </row>
        <row r="72">
          <cell r="AP72">
            <v>0</v>
          </cell>
        </row>
        <row r="73">
          <cell r="AP73">
            <v>1365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CO-3-2003"/>
      <sheetName val="CJ3-03"/>
      <sheetName val="BS-3-03"/>
      <sheetName val="hlc"/>
      <sheetName val="Total assets-hotels"/>
      <sheetName val="KLSE-BS"/>
      <sheetName val="div"/>
      <sheetName val="KLSE-equity"/>
      <sheetName val="000"/>
    </sheetNames>
    <sheetDataSet>
      <sheetData sheetId="2">
        <row r="47">
          <cell r="AS47">
            <v>350229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D  (2)"/>
      <sheetName val="Fun (2)"/>
      <sheetName val="P&amp;Lpb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r(Pg1-18)"/>
      <sheetName val="N1-26acs(Pg19-53)"/>
      <sheetName val="N27-28sub&amp;JV(Pg54-59)"/>
      <sheetName val="N29Seg-Rep(Pg60)"/>
      <sheetName val="N30-32(Pg61)"/>
      <sheetName val="state(Pg62)"/>
      <sheetName val="aud(Pg63-64)"/>
      <sheetName val="equity-gr(Pg22)"/>
      <sheetName val="equity-co(Pg23)"/>
      <sheetName val="N4fixed(Pg37-38)"/>
      <sheetName val="fixed(old)"/>
    </sheetNames>
    <sheetDataSet>
      <sheetData sheetId="1">
        <row r="989">
          <cell r="L989">
            <v>350229</v>
          </cell>
        </row>
        <row r="1006">
          <cell r="H1006">
            <v>35089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AS27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4.7109375" style="1" customWidth="1"/>
    <col min="2" max="2" width="2.57421875" style="1" customWidth="1"/>
    <col min="3" max="3" width="4.28125" style="1" customWidth="1"/>
    <col min="4" max="4" width="32.7109375" style="1" customWidth="1"/>
    <col min="5" max="5" width="12.421875" style="13" customWidth="1"/>
    <col min="6" max="6" width="17.7109375" style="1" customWidth="1"/>
    <col min="7" max="7" width="2.28125" style="1" customWidth="1"/>
    <col min="8" max="8" width="13.28125" style="1" customWidth="1"/>
    <col min="9" max="9" width="17.28125" style="1" customWidth="1"/>
    <col min="10" max="10" width="0.42578125" style="1" hidden="1" customWidth="1"/>
    <col min="11" max="12" width="10.8515625" style="1" customWidth="1"/>
    <col min="13" max="24" width="10.8515625" style="1" hidden="1" customWidth="1"/>
    <col min="25" max="16384" width="10.8515625" style="1" customWidth="1"/>
  </cols>
  <sheetData>
    <row r="2" ht="18.75">
      <c r="C2" s="2" t="s">
        <v>125</v>
      </c>
    </row>
    <row r="3" ht="18.75">
      <c r="C3" s="2"/>
    </row>
    <row r="5" spans="3:11" ht="18" customHeight="1">
      <c r="C5" s="2" t="s">
        <v>0</v>
      </c>
      <c r="D5" s="3"/>
      <c r="E5" s="4"/>
      <c r="F5" s="3"/>
      <c r="G5" s="3"/>
      <c r="H5" s="3"/>
      <c r="I5" s="3"/>
      <c r="J5" s="3"/>
      <c r="K5" s="3"/>
    </row>
    <row r="6" spans="1:11" ht="18" customHeight="1">
      <c r="A6" s="4"/>
      <c r="B6" s="4"/>
      <c r="C6" s="5" t="s">
        <v>1</v>
      </c>
      <c r="D6" s="6"/>
      <c r="E6" s="6"/>
      <c r="F6" s="6"/>
      <c r="G6" s="6"/>
      <c r="H6" s="6"/>
      <c r="I6" s="6"/>
      <c r="J6" s="6"/>
      <c r="K6" s="4"/>
    </row>
    <row r="7" spans="1:11" ht="18" customHeight="1">
      <c r="A7" s="4"/>
      <c r="B7" s="4"/>
      <c r="C7" s="4" t="s">
        <v>2</v>
      </c>
      <c r="D7" s="4"/>
      <c r="E7" s="4"/>
      <c r="F7" s="4"/>
      <c r="G7" s="4"/>
      <c r="H7" s="4"/>
      <c r="I7" s="4"/>
      <c r="J7" s="4"/>
      <c r="K7" s="4"/>
    </row>
    <row r="8" spans="1:11" ht="18" customHeight="1">
      <c r="A8" s="4"/>
      <c r="B8" s="4"/>
      <c r="C8" s="7"/>
      <c r="D8" s="4"/>
      <c r="E8" s="4"/>
      <c r="F8" s="4"/>
      <c r="G8" s="4"/>
      <c r="H8" s="4"/>
      <c r="I8" s="4"/>
      <c r="J8" s="4"/>
      <c r="K8" s="4"/>
    </row>
    <row r="9" spans="1:11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8" customHeight="1">
      <c r="A10" s="4"/>
      <c r="B10" s="4"/>
      <c r="C10" s="8" t="s">
        <v>3</v>
      </c>
      <c r="D10" s="9"/>
      <c r="E10" s="9"/>
      <c r="F10" s="9"/>
      <c r="G10" s="9"/>
      <c r="H10" s="9"/>
      <c r="I10" s="9"/>
      <c r="J10" s="4"/>
      <c r="K10" s="4"/>
    </row>
    <row r="11" spans="1:11" ht="18" customHeight="1">
      <c r="A11" s="4"/>
      <c r="B11" s="4"/>
      <c r="C11" s="10" t="s">
        <v>4</v>
      </c>
      <c r="D11" s="9"/>
      <c r="E11" s="9"/>
      <c r="F11" s="9"/>
      <c r="G11" s="9"/>
      <c r="H11" s="9"/>
      <c r="I11" s="9"/>
      <c r="J11" s="4"/>
      <c r="K11" s="4"/>
    </row>
    <row r="12" spans="1:11" ht="18" customHeight="1">
      <c r="A12" s="4"/>
      <c r="B12" s="11"/>
      <c r="C12" s="12"/>
      <c r="D12" s="9"/>
      <c r="E12" s="9"/>
      <c r="F12" s="9"/>
      <c r="G12" s="9"/>
      <c r="H12" s="9"/>
      <c r="I12" s="9"/>
      <c r="J12" s="4"/>
      <c r="K12" s="4"/>
    </row>
    <row r="13" spans="1:45" ht="18" customHeight="1">
      <c r="A13" s="4"/>
      <c r="B13" s="4"/>
      <c r="C13" s="4"/>
      <c r="D13" s="4"/>
      <c r="E13" s="9"/>
      <c r="F13" s="9"/>
      <c r="G13" s="9"/>
      <c r="H13" s="9"/>
      <c r="I13" s="9"/>
      <c r="J13" s="4"/>
      <c r="K13" s="4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ht="18" customHeight="1">
      <c r="A14" s="4"/>
      <c r="B14" s="4"/>
      <c r="C14" s="4"/>
      <c r="D14" s="4"/>
      <c r="E14" s="11" t="s">
        <v>5</v>
      </c>
      <c r="F14" s="11"/>
      <c r="G14" s="14"/>
      <c r="H14" s="11" t="s">
        <v>6</v>
      </c>
      <c r="I14" s="11"/>
      <c r="J14" s="4"/>
      <c r="K14" s="4"/>
      <c r="L14" s="13"/>
      <c r="M14" s="13"/>
      <c r="N14" s="13"/>
      <c r="O14" s="13"/>
      <c r="P14" s="13"/>
      <c r="Q14" s="13"/>
      <c r="R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ht="18" customHeight="1">
      <c r="A15" s="4"/>
      <c r="B15" s="4"/>
      <c r="C15" s="4"/>
      <c r="D15" s="4"/>
      <c r="E15" s="15" t="s">
        <v>7</v>
      </c>
      <c r="F15" s="16" t="s">
        <v>8</v>
      </c>
      <c r="G15" s="17"/>
      <c r="H15" s="15" t="s">
        <v>7</v>
      </c>
      <c r="I15" s="16" t="s">
        <v>8</v>
      </c>
      <c r="J15" s="4"/>
      <c r="K15" s="4"/>
      <c r="L15" s="13"/>
      <c r="M15" s="13"/>
      <c r="N15" s="13"/>
      <c r="O15" s="13"/>
      <c r="P15" s="13"/>
      <c r="Q15" s="13"/>
      <c r="R15" s="13"/>
      <c r="S15" s="13" t="s">
        <v>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ht="18" customHeight="1">
      <c r="A16" s="4"/>
      <c r="B16" s="4"/>
      <c r="C16" s="4"/>
      <c r="D16" s="4"/>
      <c r="E16" s="15" t="s">
        <v>10</v>
      </c>
      <c r="F16" s="16" t="s">
        <v>10</v>
      </c>
      <c r="G16" s="17"/>
      <c r="H16" s="15" t="s">
        <v>11</v>
      </c>
      <c r="I16" s="16" t="s">
        <v>10</v>
      </c>
      <c r="J16" s="4"/>
      <c r="K16" s="4"/>
      <c r="L16" s="13"/>
      <c r="M16" s="13"/>
      <c r="N16" s="13"/>
      <c r="O16" s="13"/>
      <c r="P16" s="13"/>
      <c r="Q16" s="13"/>
      <c r="R16" s="13"/>
      <c r="S16" s="13" t="s">
        <v>7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ht="18" customHeight="1">
      <c r="A17" s="4"/>
      <c r="B17" s="4"/>
      <c r="C17" s="4"/>
      <c r="D17" s="4"/>
      <c r="E17" s="15" t="s">
        <v>12</v>
      </c>
      <c r="F17" s="15" t="s">
        <v>13</v>
      </c>
      <c r="G17" s="17"/>
      <c r="H17" s="15" t="s">
        <v>14</v>
      </c>
      <c r="I17" s="15" t="s">
        <v>13</v>
      </c>
      <c r="J17" s="4"/>
      <c r="K17" s="4"/>
      <c r="L17" s="13"/>
      <c r="M17" s="13"/>
      <c r="N17" s="13"/>
      <c r="O17" s="13"/>
      <c r="P17" s="13"/>
      <c r="Q17" s="13"/>
      <c r="R17" s="13"/>
      <c r="S17" s="13" t="s">
        <v>10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ht="18" customHeight="1">
      <c r="A18" s="4"/>
      <c r="B18" s="4"/>
      <c r="C18" s="4"/>
      <c r="D18" s="4"/>
      <c r="E18" s="15"/>
      <c r="F18" s="15" t="s">
        <v>15</v>
      </c>
      <c r="G18" s="17"/>
      <c r="H18" s="15"/>
      <c r="I18" s="15" t="s">
        <v>16</v>
      </c>
      <c r="J18" s="4"/>
      <c r="K18" s="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ht="18" customHeight="1">
      <c r="A19" s="4"/>
      <c r="B19" s="4"/>
      <c r="C19" s="4"/>
      <c r="D19" s="4"/>
      <c r="E19" s="9"/>
      <c r="F19" s="15"/>
      <c r="G19" s="17"/>
      <c r="H19" s="9"/>
      <c r="I19" s="9"/>
      <c r="J19" s="4"/>
      <c r="K19" s="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ht="18" customHeight="1">
      <c r="A20" s="4"/>
      <c r="B20" s="4"/>
      <c r="C20" s="4"/>
      <c r="D20" s="4"/>
      <c r="E20" s="18" t="s">
        <v>17</v>
      </c>
      <c r="F20" s="18" t="s">
        <v>18</v>
      </c>
      <c r="G20" s="17"/>
      <c r="H20" s="18" t="s">
        <v>17</v>
      </c>
      <c r="I20" s="18" t="s">
        <v>18</v>
      </c>
      <c r="J20" s="4"/>
      <c r="K20" s="4"/>
      <c r="L20" s="13"/>
      <c r="M20" s="13"/>
      <c r="N20" s="13"/>
      <c r="O20" s="13"/>
      <c r="P20" s="13"/>
      <c r="Q20" s="13"/>
      <c r="R20" s="13"/>
      <c r="S20" s="13" t="s">
        <v>19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ht="18" customHeight="1">
      <c r="A21" s="4"/>
      <c r="B21" s="4"/>
      <c r="C21" s="4"/>
      <c r="D21" s="4"/>
      <c r="E21" s="15" t="s">
        <v>20</v>
      </c>
      <c r="F21" s="15" t="s">
        <v>20</v>
      </c>
      <c r="G21" s="17"/>
      <c r="H21" s="15" t="s">
        <v>20</v>
      </c>
      <c r="I21" s="15" t="s">
        <v>20</v>
      </c>
      <c r="J21" s="4"/>
      <c r="K21" s="4"/>
      <c r="L21" s="13"/>
      <c r="M21" s="19" t="s">
        <v>21</v>
      </c>
      <c r="N21" s="13"/>
      <c r="O21" s="19" t="s">
        <v>22</v>
      </c>
      <c r="P21" s="13"/>
      <c r="Q21" s="19" t="s">
        <v>23</v>
      </c>
      <c r="R21" s="13"/>
      <c r="S21" s="20" t="s">
        <v>24</v>
      </c>
      <c r="T21" s="13"/>
      <c r="U21" s="19" t="s">
        <v>25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ht="18" customHeight="1">
      <c r="A22" s="4"/>
      <c r="B22" s="4"/>
      <c r="C22" s="4"/>
      <c r="D22" s="4"/>
      <c r="E22" s="11"/>
      <c r="F22" s="11"/>
      <c r="G22" s="14"/>
      <c r="H22" s="11"/>
      <c r="I22" s="11"/>
      <c r="J22" s="4"/>
      <c r="K22" s="4"/>
      <c r="L22" s="13"/>
      <c r="M22" s="13"/>
      <c r="N22" s="13"/>
      <c r="O22" s="13"/>
      <c r="P22" s="13"/>
      <c r="Q22" s="21"/>
      <c r="R22" s="13"/>
      <c r="S22" s="21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ht="19.5" customHeight="1">
      <c r="A23" s="4"/>
      <c r="B23" s="22"/>
      <c r="C23" s="23" t="s">
        <v>26</v>
      </c>
      <c r="D23" s="23"/>
      <c r="E23" s="24">
        <f>H23-M23-O23</f>
        <v>91847.20000000001</v>
      </c>
      <c r="F23" s="25">
        <v>17976</v>
      </c>
      <c r="G23" s="26"/>
      <c r="H23" s="26">
        <f>'[2]1qtr pl'!BG6</f>
        <v>162286.2</v>
      </c>
      <c r="I23" s="25">
        <v>71906</v>
      </c>
      <c r="J23" s="4"/>
      <c r="K23" s="4"/>
      <c r="L23" s="13"/>
      <c r="M23" s="27">
        <v>45361</v>
      </c>
      <c r="N23" s="28"/>
      <c r="O23" s="27">
        <v>25078</v>
      </c>
      <c r="P23" s="28"/>
      <c r="Q23" s="29">
        <v>245479</v>
      </c>
      <c r="R23" s="28"/>
      <c r="S23" s="30">
        <f>M23+O23+Q23</f>
        <v>315918</v>
      </c>
      <c r="T23" s="13"/>
      <c r="U23" s="27">
        <v>53930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ht="19.5" customHeight="1">
      <c r="A24" s="4"/>
      <c r="B24" s="22"/>
      <c r="C24" s="4" t="s">
        <v>27</v>
      </c>
      <c r="D24" s="23"/>
      <c r="E24" s="24">
        <f>H24-M24-O24</f>
        <v>-62305.850000000006</v>
      </c>
      <c r="F24" s="25">
        <v>-13812</v>
      </c>
      <c r="G24" s="26"/>
      <c r="H24" s="25">
        <f>-H25+H26-H23</f>
        <v>-125371.85</v>
      </c>
      <c r="I24" s="25">
        <v>-60942</v>
      </c>
      <c r="J24" s="4"/>
      <c r="K24" s="4"/>
      <c r="L24" s="13"/>
      <c r="M24" s="31">
        <v>-39943</v>
      </c>
      <c r="N24" s="28"/>
      <c r="O24" s="31">
        <v>-23123</v>
      </c>
      <c r="P24" s="28"/>
      <c r="Q24" s="31">
        <f>Q26-Q23-Q25</f>
        <v>-195378</v>
      </c>
      <c r="R24" s="28"/>
      <c r="S24" s="30"/>
      <c r="T24" s="13"/>
      <c r="U24" s="31">
        <v>-47130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ht="19.5" customHeight="1">
      <c r="A25" s="4"/>
      <c r="B25" s="22"/>
      <c r="C25" s="4" t="s">
        <v>28</v>
      </c>
      <c r="D25" s="23"/>
      <c r="E25" s="32">
        <f>H25-M25-O25</f>
        <v>135</v>
      </c>
      <c r="F25" s="33">
        <v>622</v>
      </c>
      <c r="G25" s="34"/>
      <c r="H25" s="34">
        <f>'[2]1qtr pl'!BG70</f>
        <v>422</v>
      </c>
      <c r="I25" s="25">
        <v>1139</v>
      </c>
      <c r="J25" s="4"/>
      <c r="K25" s="4"/>
      <c r="L25" s="13"/>
      <c r="M25" s="35">
        <v>147</v>
      </c>
      <c r="N25" s="28"/>
      <c r="O25" s="35">
        <v>140</v>
      </c>
      <c r="P25" s="28"/>
      <c r="Q25" s="36">
        <v>665</v>
      </c>
      <c r="R25" s="28"/>
      <c r="S25" s="30">
        <v>685</v>
      </c>
      <c r="T25" s="13"/>
      <c r="U25" s="35">
        <v>517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ht="19.5" customHeight="1">
      <c r="A26" s="4"/>
      <c r="B26" s="37"/>
      <c r="C26" s="17" t="s">
        <v>29</v>
      </c>
      <c r="D26" s="23"/>
      <c r="E26" s="24">
        <f>SUM(E23:E25)</f>
        <v>29676.350000000006</v>
      </c>
      <c r="F26" s="25">
        <f>SUM(F23:F25)</f>
        <v>4786</v>
      </c>
      <c r="G26" s="38"/>
      <c r="H26" s="137">
        <f>'[2]1qtr pl'!BG9+1</f>
        <v>37336.350000000006</v>
      </c>
      <c r="I26" s="39">
        <f>SUM(I23:I25)</f>
        <v>12103</v>
      </c>
      <c r="J26" s="4"/>
      <c r="K26" s="4"/>
      <c r="L26" s="13"/>
      <c r="M26" s="31">
        <f>SUM(M23:M25)</f>
        <v>5565</v>
      </c>
      <c r="N26" s="28"/>
      <c r="O26" s="31">
        <f>SUM(O23:O25)</f>
        <v>2095</v>
      </c>
      <c r="P26" s="28"/>
      <c r="Q26" s="29">
        <v>50766</v>
      </c>
      <c r="R26" s="28"/>
      <c r="S26" s="30">
        <f>M26+O26+Q26</f>
        <v>58426</v>
      </c>
      <c r="T26" s="13"/>
      <c r="U26" s="31">
        <f>SUM(U23:U25)</f>
        <v>7317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ht="19.5" customHeight="1">
      <c r="A27" s="4"/>
      <c r="B27" s="4"/>
      <c r="C27" s="22" t="s">
        <v>30</v>
      </c>
      <c r="D27" s="40"/>
      <c r="E27" s="24">
        <f>H27-M27-O27</f>
        <v>-5536</v>
      </c>
      <c r="F27" s="25">
        <v>-6605</v>
      </c>
      <c r="G27" s="17"/>
      <c r="H27" s="26">
        <f>'[2]1qtr pl'!BG13</f>
        <v>-19240</v>
      </c>
      <c r="I27" s="25">
        <v>-22714</v>
      </c>
      <c r="J27" s="4"/>
      <c r="K27" s="4"/>
      <c r="L27" s="13"/>
      <c r="M27" s="31">
        <v>-6905</v>
      </c>
      <c r="N27" s="28"/>
      <c r="O27" s="31">
        <v>-6799</v>
      </c>
      <c r="P27" s="28"/>
      <c r="Q27" s="29">
        <v>-10899</v>
      </c>
      <c r="R27" s="28"/>
      <c r="S27" s="30"/>
      <c r="T27" s="13"/>
      <c r="U27" s="31">
        <v>-16109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ht="19.5" customHeight="1">
      <c r="A28" s="4"/>
      <c r="B28" s="22"/>
      <c r="C28" s="17" t="s">
        <v>31</v>
      </c>
      <c r="D28" s="40"/>
      <c r="E28" s="24">
        <f>H28-M28-O28</f>
        <v>396.1999999999998</v>
      </c>
      <c r="F28" s="25">
        <v>188</v>
      </c>
      <c r="G28" s="26"/>
      <c r="H28" s="26">
        <f>'[2]1qtr pl'!BG11</f>
        <v>1041.1999999999998</v>
      </c>
      <c r="I28" s="25">
        <v>1074</v>
      </c>
      <c r="J28" s="4"/>
      <c r="K28" s="4"/>
      <c r="L28" s="13"/>
      <c r="M28" s="31">
        <v>207</v>
      </c>
      <c r="N28" s="28"/>
      <c r="O28" s="31">
        <v>438</v>
      </c>
      <c r="P28" s="28"/>
      <c r="Q28" s="29">
        <v>753</v>
      </c>
      <c r="R28" s="28"/>
      <c r="S28" s="30">
        <f>M28+O28+Q28</f>
        <v>1398</v>
      </c>
      <c r="T28" s="13"/>
      <c r="U28" s="31">
        <v>886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ht="19.5" customHeight="1">
      <c r="A29" s="4"/>
      <c r="B29" s="4"/>
      <c r="C29" s="4" t="s">
        <v>32</v>
      </c>
      <c r="D29" s="40"/>
      <c r="E29" s="24"/>
      <c r="F29" s="25"/>
      <c r="G29" s="17"/>
      <c r="H29" s="26"/>
      <c r="I29" s="25"/>
      <c r="J29" s="4"/>
      <c r="K29" s="4"/>
      <c r="L29" s="13"/>
      <c r="M29" s="31"/>
      <c r="N29" s="28"/>
      <c r="O29" s="31"/>
      <c r="P29" s="28"/>
      <c r="Q29" s="29"/>
      <c r="R29" s="28"/>
      <c r="S29" s="30"/>
      <c r="T29" s="13"/>
      <c r="U29" s="31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ht="19.5" customHeight="1">
      <c r="A30" s="4"/>
      <c r="B30" s="4"/>
      <c r="C30" s="23" t="s">
        <v>33</v>
      </c>
      <c r="D30" s="23"/>
      <c r="E30" s="32">
        <f>H30-M30-O30</f>
        <v>10083.5</v>
      </c>
      <c r="F30" s="33">
        <v>3065</v>
      </c>
      <c r="G30" s="34"/>
      <c r="H30" s="34">
        <f>'[2]1qtr pl'!BG16+'[2]1qtr pl'!BG17</f>
        <v>19944.5</v>
      </c>
      <c r="I30" s="33">
        <v>16955</v>
      </c>
      <c r="J30" s="4"/>
      <c r="K30" s="4"/>
      <c r="L30" s="13"/>
      <c r="M30" s="31">
        <v>3457</v>
      </c>
      <c r="N30" s="28"/>
      <c r="O30" s="31">
        <v>6404</v>
      </c>
      <c r="P30" s="28"/>
      <c r="Q30" s="29">
        <v>11</v>
      </c>
      <c r="R30" s="28"/>
      <c r="S30" s="30">
        <f>M30+O30+Q30</f>
        <v>9872</v>
      </c>
      <c r="T30" s="13"/>
      <c r="U30" s="31">
        <v>12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ht="19.5" customHeight="1">
      <c r="A31" s="4"/>
      <c r="B31" s="37"/>
      <c r="C31" s="23"/>
      <c r="D31" s="23"/>
      <c r="E31" s="24"/>
      <c r="F31" s="25"/>
      <c r="G31" s="26"/>
      <c r="H31" s="26"/>
      <c r="I31" s="25"/>
      <c r="J31" s="4"/>
      <c r="K31" s="4"/>
      <c r="L31" s="13"/>
      <c r="M31" s="41"/>
      <c r="N31" s="28"/>
      <c r="O31" s="41"/>
      <c r="P31" s="28"/>
      <c r="Q31" s="36">
        <v>-3999</v>
      </c>
      <c r="R31" s="28"/>
      <c r="S31" s="30">
        <f>M31+O31+Q31</f>
        <v>-3999</v>
      </c>
      <c r="T31" s="13"/>
      <c r="U31" s="41">
        <v>13878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ht="19.5" customHeight="1">
      <c r="A32" s="4"/>
      <c r="B32" s="42"/>
      <c r="C32" s="22" t="s">
        <v>34</v>
      </c>
      <c r="D32" s="4"/>
      <c r="E32" s="24">
        <f>SUM(E26:E30)</f>
        <v>34620.05</v>
      </c>
      <c r="F32" s="25">
        <f>SUM(F26:F30)</f>
        <v>1434</v>
      </c>
      <c r="G32" s="17"/>
      <c r="H32" s="26">
        <f>SUM(H26:H30)</f>
        <v>39082.05</v>
      </c>
      <c r="I32" s="25">
        <f>SUM(I26:I30)</f>
        <v>7418</v>
      </c>
      <c r="J32" s="4"/>
      <c r="K32" s="4"/>
      <c r="L32" s="13"/>
      <c r="M32" s="31">
        <f>SUM(M26:M30)</f>
        <v>2324</v>
      </c>
      <c r="N32" s="28"/>
      <c r="O32" s="31">
        <f>SUM(O26:O31)</f>
        <v>2138</v>
      </c>
      <c r="P32" s="28"/>
      <c r="Q32" s="31">
        <f>SUM(Q26:Q31)</f>
        <v>36632</v>
      </c>
      <c r="R32" s="28"/>
      <c r="S32" s="30"/>
      <c r="T32" s="13"/>
      <c r="U32" s="31">
        <f>SUM(U26:U31)</f>
        <v>5984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ht="19.5" customHeight="1">
      <c r="A33" s="4"/>
      <c r="B33" s="37"/>
      <c r="C33" s="22" t="s">
        <v>35</v>
      </c>
      <c r="D33" s="23"/>
      <c r="E33" s="32">
        <f>H33-M33-O33</f>
        <v>-3489.500000000001</v>
      </c>
      <c r="F33" s="33">
        <v>-1814</v>
      </c>
      <c r="G33" s="34"/>
      <c r="H33" s="34">
        <f>'[2]1qtr pl'!BG22+'[2]1qtr pl'!BG23+'[2]1qtr pl'!BG24</f>
        <v>-7478.500000000001</v>
      </c>
      <c r="I33" s="33">
        <v>-7701</v>
      </c>
      <c r="J33" s="4"/>
      <c r="K33" s="4"/>
      <c r="L33" s="13"/>
      <c r="M33" s="41">
        <v>-1918</v>
      </c>
      <c r="N33" s="28"/>
      <c r="O33" s="41">
        <v>-2071</v>
      </c>
      <c r="P33" s="28"/>
      <c r="Q33" s="29">
        <v>-5992</v>
      </c>
      <c r="R33" s="28"/>
      <c r="S33" s="30">
        <f>M33+O33+Q33</f>
        <v>-9981</v>
      </c>
      <c r="T33" s="13"/>
      <c r="U33" s="41">
        <v>-5887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ht="19.5" customHeight="1">
      <c r="A34" s="4"/>
      <c r="B34" s="42"/>
      <c r="C34" s="22" t="s">
        <v>36</v>
      </c>
      <c r="D34" s="40"/>
      <c r="E34" s="24">
        <f>SUM(E32:E33)-1</f>
        <v>31129.550000000003</v>
      </c>
      <c r="F34" s="25">
        <f>SUM(F32:F33)</f>
        <v>-380</v>
      </c>
      <c r="G34" s="17"/>
      <c r="H34" s="26">
        <f>SUM(H32:H33)-1</f>
        <v>31602.550000000003</v>
      </c>
      <c r="I34" s="25">
        <f>SUM(I32:I33)</f>
        <v>-283</v>
      </c>
      <c r="J34" s="4"/>
      <c r="K34" s="4"/>
      <c r="L34" s="13"/>
      <c r="M34" s="31">
        <f>M32+M33</f>
        <v>406</v>
      </c>
      <c r="N34" s="28"/>
      <c r="O34" s="31">
        <f>SUM(O32:O33)</f>
        <v>67</v>
      </c>
      <c r="P34" s="28"/>
      <c r="Q34" s="27">
        <f>SUM(Q32:Q33)</f>
        <v>30640</v>
      </c>
      <c r="R34" s="28"/>
      <c r="S34" s="30"/>
      <c r="T34" s="13"/>
      <c r="U34" s="31">
        <f>U32+U33</f>
        <v>97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ht="19.5" customHeight="1">
      <c r="A35" s="4"/>
      <c r="B35" s="15"/>
      <c r="C35" s="22" t="s">
        <v>37</v>
      </c>
      <c r="D35" s="4"/>
      <c r="E35" s="32">
        <f>H35-M35-O35</f>
        <v>118.36199999999985</v>
      </c>
      <c r="F35" s="33">
        <v>467</v>
      </c>
      <c r="G35" s="26"/>
      <c r="H35" s="26">
        <f>'[2]1qtr pl'!BG28</f>
        <v>561.3619999999999</v>
      </c>
      <c r="I35" s="33">
        <v>1433</v>
      </c>
      <c r="J35" s="4"/>
      <c r="K35" s="4"/>
      <c r="L35" s="13"/>
      <c r="M35" s="31">
        <v>-15</v>
      </c>
      <c r="N35" s="28"/>
      <c r="O35" s="43">
        <v>458</v>
      </c>
      <c r="P35" s="28"/>
      <c r="Q35" s="29">
        <v>2907</v>
      </c>
      <c r="R35" s="28"/>
      <c r="S35" s="30">
        <f>M35+O35+Q35</f>
        <v>3350</v>
      </c>
      <c r="T35" s="13"/>
      <c r="U35" s="31">
        <v>966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23.25" customHeight="1" thickBot="1">
      <c r="A36" s="4"/>
      <c r="B36" s="44"/>
      <c r="C36" s="22" t="s">
        <v>38</v>
      </c>
      <c r="D36" s="40"/>
      <c r="E36" s="45">
        <f>SUM(E34:E35)</f>
        <v>31247.912000000004</v>
      </c>
      <c r="F36" s="46">
        <f>SUM(F34:F35)</f>
        <v>87</v>
      </c>
      <c r="G36" s="47"/>
      <c r="H36" s="138">
        <f>SUM(H34:H35)</f>
        <v>32163.912000000004</v>
      </c>
      <c r="I36" s="46">
        <f>SUM(I34:I35)</f>
        <v>1150</v>
      </c>
      <c r="J36" s="4" t="s">
        <v>39</v>
      </c>
      <c r="K36" s="4"/>
      <c r="L36" s="13"/>
      <c r="M36" s="48">
        <f>SUM(M34:M35)</f>
        <v>391</v>
      </c>
      <c r="O36" s="49">
        <f>SUM(O34:O35)</f>
        <v>525</v>
      </c>
      <c r="Q36" s="49">
        <f>SUM(Q34:Q35)</f>
        <v>33547</v>
      </c>
      <c r="S36" s="50"/>
      <c r="U36" s="48">
        <f>SUM(U34:U35)</f>
        <v>1063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ht="18" customHeight="1" thickTop="1">
      <c r="A37" s="4"/>
      <c r="B37" s="44"/>
      <c r="C37" s="22"/>
      <c r="D37" s="40"/>
      <c r="E37" s="137"/>
      <c r="F37" s="25"/>
      <c r="G37" s="51"/>
      <c r="H37" s="139"/>
      <c r="I37" s="25"/>
      <c r="J37" s="4"/>
      <c r="K37" s="4"/>
      <c r="L37" s="13"/>
      <c r="M37" s="31"/>
      <c r="O37" s="50"/>
      <c r="Q37" s="50"/>
      <c r="S37" s="50"/>
      <c r="U37" s="31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ht="18" customHeight="1">
      <c r="A38" s="4"/>
      <c r="B38" s="44"/>
      <c r="C38" s="22"/>
      <c r="D38" s="40"/>
      <c r="E38" s="137"/>
      <c r="F38" s="25"/>
      <c r="G38" s="51"/>
      <c r="H38" s="139"/>
      <c r="I38" s="25"/>
      <c r="J38" s="4"/>
      <c r="K38" s="4"/>
      <c r="L38" s="13"/>
      <c r="M38" s="31"/>
      <c r="O38" s="50"/>
      <c r="Q38" s="50"/>
      <c r="S38" s="50"/>
      <c r="U38" s="31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ht="18" customHeight="1">
      <c r="A39" s="13"/>
      <c r="B39" s="52"/>
      <c r="C39" s="22" t="s">
        <v>40</v>
      </c>
      <c r="D39" s="40"/>
      <c r="E39" s="137"/>
      <c r="F39" s="25"/>
      <c r="G39" s="51"/>
      <c r="H39" s="139"/>
      <c r="I39" s="25"/>
      <c r="J39" s="4"/>
      <c r="K39" s="4"/>
      <c r="L39" s="13"/>
      <c r="M39" s="31"/>
      <c r="O39" s="50"/>
      <c r="Q39" s="50"/>
      <c r="S39" s="50"/>
      <c r="U39" s="31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8" customHeight="1">
      <c r="A40" s="13"/>
      <c r="B40" s="53"/>
      <c r="C40" s="23" t="s">
        <v>41</v>
      </c>
      <c r="D40" s="4"/>
      <c r="E40" s="54">
        <f>E36/700458.418*100</f>
        <v>4.461065952954256</v>
      </c>
      <c r="F40" s="54">
        <f>F36/700458.418*100</f>
        <v>0.012420437496976446</v>
      </c>
      <c r="G40" s="17"/>
      <c r="H40" s="54">
        <f>H36/700458.418*100</f>
        <v>4.591837455795985</v>
      </c>
      <c r="I40" s="54">
        <f>I36/700458.418*100</f>
        <v>0.16417819679911394</v>
      </c>
      <c r="J40" s="4"/>
      <c r="K40" s="4"/>
      <c r="L40" s="13"/>
      <c r="M40" s="55"/>
      <c r="N40" s="28"/>
      <c r="O40" s="50"/>
      <c r="P40" s="28"/>
      <c r="Q40" s="30"/>
      <c r="R40" s="13"/>
      <c r="S40" s="30"/>
      <c r="T40" s="13"/>
      <c r="U40" s="55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ht="18" customHeight="1">
      <c r="A41" s="13"/>
      <c r="B41" s="53"/>
      <c r="C41" s="23" t="s">
        <v>42</v>
      </c>
      <c r="D41" s="4"/>
      <c r="E41" s="56">
        <v>0</v>
      </c>
      <c r="F41" s="56">
        <v>0</v>
      </c>
      <c r="G41" s="4"/>
      <c r="H41" s="56">
        <v>0</v>
      </c>
      <c r="I41" s="56">
        <v>0</v>
      </c>
      <c r="J41" s="4"/>
      <c r="K41" s="4"/>
      <c r="L41" s="13"/>
      <c r="M41" s="55"/>
      <c r="N41" s="28"/>
      <c r="O41" s="50"/>
      <c r="P41" s="13"/>
      <c r="Q41" s="30"/>
      <c r="R41" s="13"/>
      <c r="S41" s="30"/>
      <c r="T41" s="13"/>
      <c r="U41" s="55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ht="18" customHeight="1">
      <c r="A42" s="13"/>
      <c r="B42" s="53"/>
      <c r="C42" s="4"/>
      <c r="D42" s="40"/>
      <c r="E42" s="56"/>
      <c r="F42" s="56"/>
      <c r="G42" s="57"/>
      <c r="H42" s="56"/>
      <c r="I42" s="56"/>
      <c r="J42" s="4"/>
      <c r="K42" s="4"/>
      <c r="L42" s="13"/>
      <c r="M42" s="58"/>
      <c r="N42" s="13"/>
      <c r="O42" s="59"/>
      <c r="P42" s="13"/>
      <c r="Q42" s="60"/>
      <c r="R42" s="13"/>
      <c r="S42" s="60"/>
      <c r="T42" s="13"/>
      <c r="U42" s="58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ht="18" customHeight="1">
      <c r="A43" s="13"/>
      <c r="B43" s="53"/>
      <c r="C43" s="4"/>
      <c r="D43" s="40"/>
      <c r="E43" s="56"/>
      <c r="F43" s="56"/>
      <c r="G43" s="57"/>
      <c r="H43" s="56"/>
      <c r="I43" s="56"/>
      <c r="J43" s="4"/>
      <c r="K43" s="4"/>
      <c r="L43" s="13"/>
      <c r="M43" s="58"/>
      <c r="N43" s="13"/>
      <c r="O43" s="59"/>
      <c r="P43" s="13"/>
      <c r="Q43" s="60"/>
      <c r="R43" s="13"/>
      <c r="S43" s="60"/>
      <c r="T43" s="13"/>
      <c r="U43" s="61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ht="18" customHeight="1">
      <c r="A44" s="13"/>
      <c r="B44" s="53"/>
      <c r="C44" s="4"/>
      <c r="D44" s="40"/>
      <c r="E44" s="56"/>
      <c r="F44" s="56"/>
      <c r="G44" s="57"/>
      <c r="H44" s="56"/>
      <c r="I44" s="56"/>
      <c r="J44" s="4"/>
      <c r="K44" s="4"/>
      <c r="L44" s="13"/>
      <c r="M44" s="58"/>
      <c r="N44" s="13"/>
      <c r="O44" s="59"/>
      <c r="P44" s="13"/>
      <c r="Q44" s="60"/>
      <c r="R44" s="13"/>
      <c r="S44" s="60"/>
      <c r="T44" s="13"/>
      <c r="U44" s="61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2:45" ht="18.75">
      <c r="B45" s="13"/>
      <c r="C45" s="4"/>
      <c r="D45" s="4"/>
      <c r="E45" s="4"/>
      <c r="F45" s="62"/>
      <c r="G45" s="4"/>
      <c r="H45" s="4"/>
      <c r="I45" s="4"/>
      <c r="J45" s="4"/>
      <c r="K45" s="4"/>
      <c r="L45" s="13"/>
      <c r="M45" s="13"/>
      <c r="N45" s="13"/>
      <c r="O45" s="13"/>
      <c r="P45" s="13"/>
      <c r="Q45" s="60"/>
      <c r="R45" s="13"/>
      <c r="S45" s="60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2:45" ht="15.75">
      <c r="B46" s="13"/>
      <c r="C46" s="13"/>
      <c r="D46" s="13"/>
      <c r="F46" s="6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60"/>
      <c r="R46" s="13"/>
      <c r="S46" s="60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2:45" ht="15.75">
      <c r="B47" s="13"/>
      <c r="C47" s="13"/>
      <c r="D47" s="13"/>
      <c r="F47" s="6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60"/>
      <c r="R47" s="13"/>
      <c r="S47" s="60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2:45" ht="15.75">
      <c r="B48" s="13"/>
      <c r="C48" s="13"/>
      <c r="D48" s="13"/>
      <c r="F48" s="6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60"/>
      <c r="R48" s="13"/>
      <c r="S48" s="60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2:45" ht="15.75">
      <c r="B49" s="13"/>
      <c r="C49" s="13"/>
      <c r="D49" s="13"/>
      <c r="F49" s="6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60"/>
      <c r="R49" s="13"/>
      <c r="S49" s="60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2:45" ht="15.75">
      <c r="B50" s="13"/>
      <c r="C50" s="13"/>
      <c r="D50" s="13"/>
      <c r="F50" s="6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60"/>
      <c r="R50" s="13"/>
      <c r="S50" s="60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2:45" ht="15.75">
      <c r="B51" s="13"/>
      <c r="C51" s="13"/>
      <c r="D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60"/>
      <c r="R51" s="13"/>
      <c r="S51" s="60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2:45" ht="15.75">
      <c r="B52" s="13"/>
      <c r="C52" s="13"/>
      <c r="D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60"/>
      <c r="R52" s="13"/>
      <c r="S52" s="60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0:45" ht="15.75"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0:45" ht="15.75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0:45" ht="15.75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0:45" ht="15.75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0:45" ht="15.75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0:45" ht="15.75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0:45" ht="15.75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0:45" ht="15.75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0:45" ht="15.75"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0:45" ht="15.75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0:45" ht="15.75"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0:45" ht="15.75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0:45" ht="15.75"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0:45" ht="15.75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0:45" ht="15.75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0:45" ht="15.75"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0:45" ht="15.75"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0:45" ht="15.75"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0:45" ht="15.75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0:45" ht="15.75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0:45" ht="15.75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0:45" ht="15.75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0:45" ht="15.75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0:45" ht="15.75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0:45" ht="15.75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0:45" ht="15.75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0:45" ht="15.75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0:45" ht="15.75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0:45" ht="15.75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0:45" ht="15.75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0:45" ht="15.75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0:45" ht="15.75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0:45" ht="15.75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0:45" ht="15.75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0:45" ht="15.75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0:45" ht="15.75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0:45" ht="15.75"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0:45" ht="15.75"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0:45" ht="15.75"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0:45" ht="15.75"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0:45" ht="15.75"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0:45" ht="15.75"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0:45" ht="15.75"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0:45" ht="15.75"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0:45" ht="15.75"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0:45" ht="15.75"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0:45" ht="15.75"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0:45" ht="15.75"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0:45" ht="15.75"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0:45" ht="15.75"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0:45" ht="15.75"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0:45" ht="15.75"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0:45" ht="15.75"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0:45" ht="15.75"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0:45" ht="15.75"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0:45" ht="15.75"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0:45" ht="15.75"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0:45" ht="15.75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0:45" ht="15.75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0:45" ht="15.75"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0:45" ht="15.75"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0:45" ht="15.75"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0:45" ht="15.75"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0:45" ht="15.75"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0:45" ht="15.75"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0:45" ht="15.75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0:45" ht="15.75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0:45" ht="15.75"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0:45" ht="15.75"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0:45" ht="15.75"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0:45" ht="15.75"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0:45" ht="15.75"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0:45" ht="15.75"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0:45" ht="15.75"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0:45" ht="15.75"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0:45" ht="15.75"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0:45" ht="15.75"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0:45" ht="15.75"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0:45" ht="15.75"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0:45" ht="15.75"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0:45" ht="15.75"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0:45" ht="15.75"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0:45" ht="15.75"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0:45" ht="15.75"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0:45" ht="15.75"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0:45" ht="15.75"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0:45" ht="15.75"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0:45" ht="15.75"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0:45" ht="15.75"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0:45" ht="15.75"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0:45" ht="15.75"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0:45" ht="15.75"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0:45" ht="15.75"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0:45" ht="15.75"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0:45" ht="15.75"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0:45" ht="15.75"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0:45" ht="15.75"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0:45" ht="15.75"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0:45" ht="15.75"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0:45" ht="15.75"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0:45" ht="15.75"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0:45" ht="15.75"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0:45" ht="15.75"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0:45" ht="15.75"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0:45" ht="15.75"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0:45" ht="15.75"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0:45" ht="15.75"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0:45" ht="15.75"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0:45" ht="15.75"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0:45" ht="15.75"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0:45" ht="15.75"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0:45" ht="15.75"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0:45" ht="15.75"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0:45" ht="15.75"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0:45" ht="15.75"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0:45" ht="15.75"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0:45" ht="15.75"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0:45" ht="15.75"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0:45" ht="15.75"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0:45" ht="15.75"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0:45" ht="15.75"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0:45" ht="15.75"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0:45" ht="15.75"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0:45" ht="15.75"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0:45" ht="15.75"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0:45" ht="15.75"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0:45" ht="15.75"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0:45" ht="15.75"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0:45" ht="15.75"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0:45" ht="15.75"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0:45" ht="15.75"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0:45" ht="15.75"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0:45" ht="15.75"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0:45" ht="15.75"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0:45" ht="15.75"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0:45" ht="15.75"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0:45" ht="15.75"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0:45" ht="15.75"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0:45" ht="15.75"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0:45" ht="15.75"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0:45" ht="15.75"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0:45" ht="15.75"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0:45" ht="15.75"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0:45" ht="15.75"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0:45" ht="15.75"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0:45" ht="15.75"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0:45" ht="15.75"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0:45" ht="15.75"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0:45" ht="15.75"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0:45" ht="15.75"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0:45" ht="15.75"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0:45" ht="15.75"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0:45" ht="15.75"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0:45" ht="15.75"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0:45" ht="15.75"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0:45" ht="15.75"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0:45" ht="15.75"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0:45" ht="15.75"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0:45" ht="15.75"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5:45" ht="15.75">
      <c r="E212" s="13" t="s">
        <v>43</v>
      </c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0:45" ht="15.75"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0:45" ht="15.75"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0:45" ht="15.75"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0:45" ht="15.75"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0:45" ht="15.75"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0:45" ht="15.75"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0:45" ht="15.75"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0:45" ht="15.75"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0:45" ht="15.75"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0:45" ht="15.75"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0:45" ht="15.75"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0:45" ht="15.75"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0:45" ht="15.75"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0:45" ht="15.75"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0:45" ht="15.75"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0:45" ht="15.75"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0:45" ht="15.75"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0:45" ht="15.75"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0:45" ht="15.75"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0:45" ht="15.75"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0:45" ht="15.75"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0:45" ht="15.75"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0:45" ht="15.75"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0:45" ht="15.75"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0:45" ht="15.75"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0:45" ht="15.75"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0:45" ht="15.75"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0:45" ht="15.75"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0:45" ht="15.75"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0:45" ht="15.75"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0:45" ht="15.75"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0:45" ht="15.75"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0:45" ht="15.75"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0:45" ht="15.75"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0:45" ht="15.75"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0:45" ht="15.75"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0:45" ht="15.75"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0:45" ht="15.75"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0:45" ht="15.75"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0:45" ht="15.75"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0:45" ht="15.75"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0:45" ht="15.75"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0:45" ht="15.75"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0:45" ht="15.75"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0:45" ht="15.75"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0:45" ht="15.75"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0:45" ht="15.75"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0:45" ht="15.75"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0:45" ht="15.75"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0:45" ht="15.75"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0:45" ht="15.75"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0:45" ht="15.75"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0:45" ht="15.75"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0:45" ht="15.75"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0:45" ht="15.75"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0:45" ht="15.75"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0:45" ht="15.75"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0:45" ht="15.75"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0:45" ht="15.75"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0:45" ht="15.75"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0:45" ht="15.75"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0:45" ht="15.75"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0:45" ht="15.75"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</sheetData>
  <printOptions/>
  <pageMargins left="1" right="0.76" top="0.49" bottom="0" header="0.25" footer="0.5"/>
  <pageSetup horizontalDpi="600" verticalDpi="600" orientation="portrait" paperSize="9" scale="75" r:id="rId1"/>
  <headerFooter alignWithMargins="0">
    <oddFooter>&amp;R&amp;"Times New Roman,Regular"&amp;10HLPB/1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:IV16384"/>
    </sheetView>
  </sheetViews>
  <sheetFormatPr defaultColWidth="9.140625" defaultRowHeight="12.75"/>
  <cols>
    <col min="1" max="1" width="4.140625" style="65" customWidth="1"/>
    <col min="2" max="6" width="9.7109375" style="65" customWidth="1"/>
    <col min="7" max="7" width="14.140625" style="65" customWidth="1"/>
    <col min="8" max="8" width="13.57421875" style="65" customWidth="1"/>
    <col min="9" max="9" width="3.57421875" style="65" customWidth="1"/>
    <col min="10" max="10" width="17.00390625" style="65" customWidth="1"/>
    <col min="11" max="11" width="1.7109375" style="65" customWidth="1"/>
    <col min="12" max="12" width="7.140625" style="65" customWidth="1"/>
    <col min="13" max="16384" width="9.7109375" style="65" customWidth="1"/>
  </cols>
  <sheetData>
    <row r="1" ht="18.75">
      <c r="A1" s="140" t="s">
        <v>125</v>
      </c>
    </row>
    <row r="2" ht="18.75">
      <c r="A2" s="140"/>
    </row>
    <row r="4" ht="17.25">
      <c r="A4" s="64" t="s">
        <v>44</v>
      </c>
    </row>
    <row r="5" spans="1:7" ht="17.25">
      <c r="A5" s="134" t="s">
        <v>4</v>
      </c>
      <c r="B5" s="135"/>
      <c r="C5" s="135"/>
      <c r="D5" s="135"/>
      <c r="E5" s="135"/>
      <c r="F5" s="135"/>
      <c r="G5" s="135"/>
    </row>
    <row r="7" ht="16.5">
      <c r="J7" s="66" t="s">
        <v>45</v>
      </c>
    </row>
    <row r="8" ht="16.5">
      <c r="J8" s="66" t="s">
        <v>10</v>
      </c>
    </row>
    <row r="9" spans="8:10" ht="16.5">
      <c r="H9" s="66" t="s">
        <v>46</v>
      </c>
      <c r="J9" s="66" t="s">
        <v>13</v>
      </c>
    </row>
    <row r="10" spans="8:11" ht="16.5">
      <c r="H10" s="66" t="s">
        <v>47</v>
      </c>
      <c r="J10" s="66" t="s">
        <v>16</v>
      </c>
      <c r="K10" s="67"/>
    </row>
    <row r="11" spans="8:11" ht="16.5">
      <c r="H11" s="66"/>
      <c r="K11" s="67"/>
    </row>
    <row r="12" spans="8:10" ht="16.5">
      <c r="H12" s="68">
        <v>38077</v>
      </c>
      <c r="I12" s="68"/>
      <c r="J12" s="68">
        <v>37711</v>
      </c>
    </row>
    <row r="13" spans="8:10" ht="16.5">
      <c r="H13" s="68" t="s">
        <v>20</v>
      </c>
      <c r="I13" s="68"/>
      <c r="J13" s="68" t="s">
        <v>20</v>
      </c>
    </row>
    <row r="14" ht="15.75">
      <c r="G14" s="69"/>
    </row>
    <row r="15" spans="1:10" ht="16.5">
      <c r="A15" s="70" t="s">
        <v>48</v>
      </c>
      <c r="B15" s="70"/>
      <c r="C15" s="70"/>
      <c r="D15" s="70"/>
      <c r="E15" s="71"/>
      <c r="F15" s="71"/>
      <c r="G15" s="71"/>
      <c r="H15" s="72">
        <f>'[4]Cash flow'!C14</f>
        <v>39082</v>
      </c>
      <c r="I15" s="72"/>
      <c r="J15" s="72">
        <v>7418</v>
      </c>
    </row>
    <row r="16" spans="1:10" ht="16.5">
      <c r="A16" s="70" t="s">
        <v>49</v>
      </c>
      <c r="B16" s="70"/>
      <c r="C16" s="70"/>
      <c r="D16" s="70"/>
      <c r="E16" s="71"/>
      <c r="F16" s="71"/>
      <c r="G16" s="71"/>
      <c r="H16" s="73"/>
      <c r="I16" s="73"/>
      <c r="J16" s="73"/>
    </row>
    <row r="17" spans="1:10" ht="15.75" customHeight="1">
      <c r="A17" s="74"/>
      <c r="B17" s="70" t="s">
        <v>50</v>
      </c>
      <c r="C17" s="70"/>
      <c r="D17" s="70"/>
      <c r="E17" s="71"/>
      <c r="F17" s="71"/>
      <c r="G17" s="71"/>
      <c r="H17" s="73">
        <f>'[4]Cash flow'!C24</f>
        <v>-15560.72</v>
      </c>
      <c r="I17" s="73"/>
      <c r="J17" s="73">
        <v>-18179</v>
      </c>
    </row>
    <row r="18" spans="1:10" ht="16.5">
      <c r="A18" s="71"/>
      <c r="B18" s="70" t="s">
        <v>51</v>
      </c>
      <c r="C18" s="70"/>
      <c r="D18" s="70"/>
      <c r="E18" s="71"/>
      <c r="F18" s="71"/>
      <c r="G18" s="71"/>
      <c r="H18" s="75">
        <f>'[4]Cash flow'!C27+'[4]Cash flow'!C28+'[4]Cash flow'!C29+'[4]Cash flow'!C30+'[4]Cash flow'!C31</f>
        <v>-10165</v>
      </c>
      <c r="I18" s="76"/>
      <c r="J18" s="75">
        <v>22714</v>
      </c>
    </row>
    <row r="19" spans="1:10" ht="11.25" customHeight="1">
      <c r="A19" s="71"/>
      <c r="B19" s="70"/>
      <c r="C19" s="70"/>
      <c r="D19" s="70"/>
      <c r="E19" s="71"/>
      <c r="F19" s="71"/>
      <c r="G19" s="71"/>
      <c r="H19" s="73"/>
      <c r="I19" s="73"/>
      <c r="J19" s="73"/>
    </row>
    <row r="20" spans="1:10" ht="16.5">
      <c r="A20" s="70" t="s">
        <v>52</v>
      </c>
      <c r="B20" s="71"/>
      <c r="C20" s="70"/>
      <c r="D20" s="70"/>
      <c r="E20" s="71"/>
      <c r="F20" s="71"/>
      <c r="G20" s="71"/>
      <c r="H20" s="73">
        <f>SUM(H15:H18)</f>
        <v>13356.279999999999</v>
      </c>
      <c r="I20" s="73"/>
      <c r="J20" s="73">
        <f>SUM(J15:J19)</f>
        <v>11953</v>
      </c>
    </row>
    <row r="21" spans="1:10" ht="11.25" customHeight="1">
      <c r="A21" s="70"/>
      <c r="B21" s="70"/>
      <c r="C21" s="70"/>
      <c r="D21" s="70"/>
      <c r="E21" s="71"/>
      <c r="F21" s="71"/>
      <c r="G21" s="71"/>
      <c r="H21" s="73"/>
      <c r="I21" s="73"/>
      <c r="J21" s="73"/>
    </row>
    <row r="22" spans="2:10" ht="15.75" customHeight="1">
      <c r="B22" s="70" t="s">
        <v>53</v>
      </c>
      <c r="C22" s="70"/>
      <c r="D22" s="70"/>
      <c r="E22" s="71"/>
      <c r="F22" s="71"/>
      <c r="G22" s="71"/>
      <c r="H22" s="73">
        <f>'[4]Cash flow'!C41-'[4]Cash flow'!B41-1</f>
        <v>74584.19799999999</v>
      </c>
      <c r="I22" s="73"/>
      <c r="J22" s="73">
        <f>58157-5</f>
        <v>58152</v>
      </c>
    </row>
    <row r="23" spans="2:10" ht="15.75" customHeight="1">
      <c r="B23" s="70" t="s">
        <v>54</v>
      </c>
      <c r="C23" s="70"/>
      <c r="D23" s="70"/>
      <c r="E23" s="71"/>
      <c r="F23" s="71"/>
      <c r="G23" s="71"/>
      <c r="H23" s="73">
        <f>+'[4]Cash flow'!C47</f>
        <v>-14668</v>
      </c>
      <c r="I23" s="73"/>
      <c r="J23" s="73">
        <v>-17225</v>
      </c>
    </row>
    <row r="24" spans="1:10" ht="16.5">
      <c r="A24" s="71"/>
      <c r="B24" s="70" t="s">
        <v>55</v>
      </c>
      <c r="C24" s="70"/>
      <c r="D24" s="70"/>
      <c r="E24" s="71"/>
      <c r="F24" s="71"/>
      <c r="G24" s="71"/>
      <c r="H24" s="73">
        <f>'[4]Cash flow'!B41</f>
        <v>-864</v>
      </c>
      <c r="I24" s="73"/>
      <c r="J24" s="73">
        <v>-5822</v>
      </c>
    </row>
    <row r="25" spans="1:10" ht="11.25" customHeight="1">
      <c r="A25" s="70"/>
      <c r="B25" s="70"/>
      <c r="C25" s="70"/>
      <c r="D25" s="70"/>
      <c r="E25" s="71"/>
      <c r="F25" s="71"/>
      <c r="G25" s="71"/>
      <c r="H25" s="77"/>
      <c r="I25" s="76"/>
      <c r="J25" s="77"/>
    </row>
    <row r="26" spans="1:10" ht="16.5">
      <c r="A26" s="70" t="s">
        <v>56</v>
      </c>
      <c r="B26" s="70"/>
      <c r="C26" s="70"/>
      <c r="D26" s="70"/>
      <c r="E26" s="71"/>
      <c r="F26" s="71"/>
      <c r="G26" s="71"/>
      <c r="H26" s="75">
        <f>SUM(H20:H24)</f>
        <v>72408.47799999999</v>
      </c>
      <c r="I26" s="76"/>
      <c r="J26" s="75">
        <f>SUM(J20:J24)</f>
        <v>47058</v>
      </c>
    </row>
    <row r="27" spans="1:10" ht="11.25" customHeight="1">
      <c r="A27" s="70"/>
      <c r="B27" s="70"/>
      <c r="C27" s="70"/>
      <c r="D27" s="70"/>
      <c r="E27" s="71"/>
      <c r="F27" s="71"/>
      <c r="G27" s="71"/>
      <c r="H27" s="73"/>
      <c r="I27" s="73"/>
      <c r="J27" s="73"/>
    </row>
    <row r="28" spans="1:10" ht="15.75" customHeight="1">
      <c r="A28" s="70" t="s">
        <v>57</v>
      </c>
      <c r="B28" s="70"/>
      <c r="C28" s="70"/>
      <c r="D28" s="70"/>
      <c r="E28" s="71"/>
      <c r="F28" s="71"/>
      <c r="G28" s="71"/>
      <c r="H28" s="73"/>
      <c r="I28" s="73"/>
      <c r="J28" s="73"/>
    </row>
    <row r="29" spans="1:10" ht="16.5">
      <c r="A29" s="71"/>
      <c r="B29" s="71" t="s">
        <v>58</v>
      </c>
      <c r="C29" s="70"/>
      <c r="D29" s="70"/>
      <c r="E29" s="71"/>
      <c r="F29" s="71"/>
      <c r="G29" s="71"/>
      <c r="H29" s="73">
        <f>'[4]Cash flow'!C57+'[4]Cash flow'!C59+'[4]Cash flow'!C60+'[4]Cash flow'!C58+'[4]Cash flow'!C61</f>
        <v>59469</v>
      </c>
      <c r="I29" s="73"/>
      <c r="J29" s="73">
        <v>-967</v>
      </c>
    </row>
    <row r="30" spans="1:10" ht="16.5">
      <c r="A30" s="71"/>
      <c r="B30" s="70" t="s">
        <v>59</v>
      </c>
      <c r="C30" s="70"/>
      <c r="D30" s="70"/>
      <c r="E30" s="71"/>
      <c r="F30" s="71"/>
      <c r="G30" s="71"/>
      <c r="H30" s="73">
        <f>'[4]Cash flow'!C55</f>
        <v>-502</v>
      </c>
      <c r="I30" s="73"/>
      <c r="J30" s="73">
        <v>-1579</v>
      </c>
    </row>
    <row r="31" spans="1:10" ht="11.25" customHeight="1">
      <c r="A31" s="70"/>
      <c r="B31" s="70"/>
      <c r="C31" s="70"/>
      <c r="D31" s="70"/>
      <c r="E31" s="71"/>
      <c r="F31" s="71"/>
      <c r="G31" s="71"/>
      <c r="H31" s="77"/>
      <c r="I31" s="76"/>
      <c r="J31" s="77"/>
    </row>
    <row r="32" spans="1:10" ht="16.5">
      <c r="A32" s="70" t="s">
        <v>60</v>
      </c>
      <c r="B32" s="70"/>
      <c r="C32" s="70"/>
      <c r="D32" s="70"/>
      <c r="E32" s="71"/>
      <c r="F32" s="71"/>
      <c r="G32" s="71"/>
      <c r="H32" s="75">
        <f>SUM(H29:H31)</f>
        <v>58967</v>
      </c>
      <c r="I32" s="76"/>
      <c r="J32" s="75">
        <f>SUM(J29:J31)</f>
        <v>-2546</v>
      </c>
    </row>
    <row r="33" spans="1:10" ht="11.25" customHeight="1">
      <c r="A33" s="70"/>
      <c r="B33" s="70"/>
      <c r="C33" s="70"/>
      <c r="D33" s="70"/>
      <c r="E33" s="71"/>
      <c r="F33" s="71"/>
      <c r="G33" s="71"/>
      <c r="H33" s="73"/>
      <c r="I33" s="73"/>
      <c r="J33" s="73"/>
    </row>
    <row r="34" spans="1:10" ht="15.75" customHeight="1">
      <c r="A34" s="70" t="s">
        <v>61</v>
      </c>
      <c r="B34" s="70"/>
      <c r="C34" s="70"/>
      <c r="D34" s="70"/>
      <c r="E34" s="71"/>
      <c r="F34" s="71"/>
      <c r="G34" s="71"/>
      <c r="H34" s="73"/>
      <c r="I34" s="73"/>
      <c r="J34" s="73"/>
    </row>
    <row r="35" spans="1:10" ht="15.75" customHeight="1">
      <c r="A35" s="70"/>
      <c r="B35" s="70" t="s">
        <v>62</v>
      </c>
      <c r="C35" s="70"/>
      <c r="D35" s="70"/>
      <c r="E35" s="71"/>
      <c r="F35" s="71"/>
      <c r="G35" s="71"/>
      <c r="H35" s="73">
        <f>'[4]Cash flow'!C70</f>
        <v>-19240</v>
      </c>
      <c r="I35" s="73"/>
      <c r="J35" s="73">
        <v>-22714</v>
      </c>
    </row>
    <row r="36" spans="1:10" ht="15.75" customHeight="1">
      <c r="A36" s="70"/>
      <c r="B36" s="70" t="s">
        <v>63</v>
      </c>
      <c r="C36" s="70"/>
      <c r="D36" s="70"/>
      <c r="E36" s="71"/>
      <c r="F36" s="71"/>
      <c r="G36" s="71"/>
      <c r="H36" s="73">
        <f>'[4]Cash flow'!C71</f>
        <v>-2522</v>
      </c>
      <c r="I36" s="73"/>
      <c r="J36" s="73">
        <v>-5043</v>
      </c>
    </row>
    <row r="37" spans="1:10" ht="16.5">
      <c r="A37" s="71"/>
      <c r="B37" s="70" t="s">
        <v>64</v>
      </c>
      <c r="C37" s="70"/>
      <c r="D37" s="70"/>
      <c r="E37" s="71"/>
      <c r="F37" s="71"/>
      <c r="G37" s="71"/>
      <c r="H37" s="73">
        <f>'[4]Cash flow'!C68+'[4]Cash flow'!C69+'[4]Cash flow'!C72</f>
        <v>-85501</v>
      </c>
      <c r="I37" s="73"/>
      <c r="J37" s="73">
        <v>-31760</v>
      </c>
    </row>
    <row r="38" spans="1:10" ht="11.25" customHeight="1">
      <c r="A38" s="70"/>
      <c r="B38" s="70"/>
      <c r="C38" s="70"/>
      <c r="D38" s="70"/>
      <c r="E38" s="71"/>
      <c r="F38" s="71"/>
      <c r="G38" s="71"/>
      <c r="H38" s="77"/>
      <c r="I38" s="76"/>
      <c r="J38" s="77"/>
    </row>
    <row r="39" spans="1:10" ht="15.75" customHeight="1">
      <c r="A39" s="70" t="s">
        <v>65</v>
      </c>
      <c r="B39" s="70"/>
      <c r="C39" s="70"/>
      <c r="D39" s="70"/>
      <c r="E39" s="71"/>
      <c r="F39" s="71"/>
      <c r="G39" s="71"/>
      <c r="H39" s="75">
        <f>SUM(H35:H38)</f>
        <v>-107263</v>
      </c>
      <c r="I39" s="76"/>
      <c r="J39" s="75">
        <f>SUM(J35:J38)</f>
        <v>-59517</v>
      </c>
    </row>
    <row r="40" spans="1:10" ht="11.25" customHeight="1">
      <c r="A40" s="71"/>
      <c r="B40" s="70"/>
      <c r="C40" s="70"/>
      <c r="D40" s="70"/>
      <c r="E40" s="71"/>
      <c r="F40" s="71"/>
      <c r="G40" s="71"/>
      <c r="H40" s="73"/>
      <c r="I40" s="73"/>
      <c r="J40" s="73"/>
    </row>
    <row r="41" spans="1:10" ht="15.75" customHeight="1">
      <c r="A41" s="74" t="s">
        <v>66</v>
      </c>
      <c r="B41" s="74"/>
      <c r="C41" s="74"/>
      <c r="D41" s="74"/>
      <c r="E41" s="71"/>
      <c r="F41" s="71"/>
      <c r="G41" s="71"/>
      <c r="H41" s="73">
        <f>H39+H32+H26</f>
        <v>24112.47799999999</v>
      </c>
      <c r="I41" s="73"/>
      <c r="J41" s="73">
        <f>J39+J32+J26</f>
        <v>-15005</v>
      </c>
    </row>
    <row r="42" spans="1:10" ht="11.25" customHeight="1">
      <c r="A42" s="70"/>
      <c r="B42" s="70"/>
      <c r="C42" s="70"/>
      <c r="D42" s="70"/>
      <c r="E42" s="71"/>
      <c r="F42" s="71"/>
      <c r="G42" s="71"/>
      <c r="H42" s="73"/>
      <c r="I42" s="73"/>
      <c r="J42" s="73"/>
    </row>
    <row r="43" spans="1:10" ht="16.5" customHeight="1">
      <c r="A43" s="70" t="s">
        <v>67</v>
      </c>
      <c r="B43" s="70"/>
      <c r="C43" s="70"/>
      <c r="D43" s="70"/>
      <c r="E43" s="71"/>
      <c r="F43" s="71"/>
      <c r="G43" s="71"/>
      <c r="H43" s="73">
        <f>'[4]Cash flow'!C79</f>
        <v>40</v>
      </c>
      <c r="I43" s="73"/>
      <c r="J43" s="73">
        <v>5</v>
      </c>
    </row>
    <row r="44" spans="1:10" ht="11.25" customHeight="1">
      <c r="A44" s="70"/>
      <c r="B44" s="70"/>
      <c r="C44" s="70"/>
      <c r="D44" s="70"/>
      <c r="E44" s="71"/>
      <c r="F44" s="71"/>
      <c r="G44" s="71"/>
      <c r="H44" s="73"/>
      <c r="I44" s="73"/>
      <c r="J44" s="73"/>
    </row>
    <row r="45" spans="1:10" ht="16.5" customHeight="1">
      <c r="A45" s="70" t="s">
        <v>68</v>
      </c>
      <c r="B45" s="70"/>
      <c r="C45" s="70"/>
      <c r="D45" s="70"/>
      <c r="E45" s="71"/>
      <c r="F45" s="71"/>
      <c r="G45" s="71"/>
      <c r="H45" s="73">
        <f>'[4]Cash flow'!C82</f>
        <v>-3229</v>
      </c>
      <c r="I45" s="73"/>
      <c r="J45" s="73">
        <v>12420</v>
      </c>
    </row>
    <row r="46" spans="1:10" ht="11.25" customHeight="1">
      <c r="A46" s="70"/>
      <c r="B46" s="70"/>
      <c r="C46" s="70"/>
      <c r="D46" s="70"/>
      <c r="E46" s="71"/>
      <c r="F46" s="71"/>
      <c r="G46" s="71"/>
      <c r="H46" s="73"/>
      <c r="I46" s="73"/>
      <c r="J46" s="73"/>
    </row>
    <row r="47" spans="1:10" ht="24.75" customHeight="1" thickBot="1">
      <c r="A47" s="70" t="s">
        <v>69</v>
      </c>
      <c r="B47" s="70"/>
      <c r="C47" s="70"/>
      <c r="D47" s="70"/>
      <c r="E47" s="71"/>
      <c r="F47" s="71"/>
      <c r="G47" s="71"/>
      <c r="H47" s="78">
        <f>SUM(H41:H45)</f>
        <v>20923.47799999999</v>
      </c>
      <c r="I47" s="76"/>
      <c r="J47" s="78">
        <f>SUM(J41:J45)</f>
        <v>-2580</v>
      </c>
    </row>
    <row r="48" spans="1:10" ht="16.5" thickTop="1">
      <c r="A48" s="79"/>
      <c r="B48" s="80"/>
      <c r="C48" s="80"/>
      <c r="D48" s="80"/>
      <c r="H48" s="81"/>
      <c r="I48" s="81"/>
      <c r="J48" s="81"/>
    </row>
    <row r="49" spans="1:4" ht="15.75">
      <c r="A49" s="80"/>
      <c r="B49" s="80"/>
      <c r="C49" s="80"/>
      <c r="D49" s="80"/>
    </row>
  </sheetData>
  <mergeCells count="1">
    <mergeCell ref="A5:G5"/>
  </mergeCells>
  <printOptions/>
  <pageMargins left="0.87" right="0.64" top="0.65" bottom="0" header="0.36" footer="0.5"/>
  <pageSetup horizontalDpi="600" verticalDpi="600" orientation="portrait" paperSize="9" scale="85" r:id="rId1"/>
  <headerFooter alignWithMargins="0">
    <oddFooter>&amp;R&amp;9HLPB/3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P190"/>
  <sheetViews>
    <sheetView workbookViewId="0" topLeftCell="B1">
      <selection activeCell="B1" sqref="A1:IV16384"/>
    </sheetView>
  </sheetViews>
  <sheetFormatPr defaultColWidth="9.140625" defaultRowHeight="12.75"/>
  <cols>
    <col min="1" max="1" width="4.28125" style="83" hidden="1" customWidth="1"/>
    <col min="2" max="2" width="4.7109375" style="83" customWidth="1"/>
    <col min="3" max="3" width="24.140625" style="83" customWidth="1"/>
    <col min="4" max="4" width="8.8515625" style="83" customWidth="1"/>
    <col min="5" max="5" width="13.140625" style="83" customWidth="1"/>
    <col min="6" max="6" width="7.7109375" style="83" customWidth="1"/>
    <col min="7" max="7" width="13.7109375" style="83" customWidth="1"/>
    <col min="8" max="8" width="5.140625" style="83" hidden="1" customWidth="1"/>
    <col min="9" max="9" width="3.8515625" style="83" customWidth="1"/>
    <col min="10" max="16384" width="8.8515625" style="83" customWidth="1"/>
  </cols>
  <sheetData>
    <row r="1" spans="1:9" ht="18.75">
      <c r="A1" s="86"/>
      <c r="B1" s="141" t="s">
        <v>125</v>
      </c>
      <c r="C1" s="141"/>
      <c r="D1" s="141"/>
      <c r="E1" s="84"/>
      <c r="F1" s="84"/>
      <c r="G1" s="85"/>
      <c r="H1" s="85"/>
      <c r="I1" s="82"/>
    </row>
    <row r="2" spans="1:9" ht="12.75">
      <c r="A2" s="86"/>
      <c r="B2" s="84"/>
      <c r="C2" s="84"/>
      <c r="D2" s="84"/>
      <c r="E2" s="84"/>
      <c r="F2" s="84"/>
      <c r="G2" s="85"/>
      <c r="H2" s="85"/>
      <c r="I2" s="82"/>
    </row>
    <row r="3" spans="1:9" ht="12.75">
      <c r="A3" s="86"/>
      <c r="B3" s="84"/>
      <c r="C3" s="84"/>
      <c r="D3" s="84"/>
      <c r="E3" s="84"/>
      <c r="F3" s="84"/>
      <c r="G3" s="85"/>
      <c r="H3" s="85"/>
      <c r="I3" s="82"/>
    </row>
    <row r="4" spans="2:9" ht="15">
      <c r="B4" s="87" t="s">
        <v>70</v>
      </c>
      <c r="C4" s="88"/>
      <c r="D4" s="88"/>
      <c r="E4" s="88"/>
      <c r="F4" s="88"/>
      <c r="G4" s="88"/>
      <c r="H4" s="88"/>
      <c r="I4" s="82"/>
    </row>
    <row r="5" spans="1:9" ht="15">
      <c r="A5" s="82"/>
      <c r="B5" s="88"/>
      <c r="C5" s="88"/>
      <c r="D5" s="88"/>
      <c r="E5" s="89"/>
      <c r="F5" s="89"/>
      <c r="G5" s="89"/>
      <c r="H5" s="89"/>
      <c r="I5" s="82"/>
    </row>
    <row r="6" spans="1:9" ht="15">
      <c r="A6" s="82"/>
      <c r="B6" s="88"/>
      <c r="C6" s="88"/>
      <c r="D6" s="88"/>
      <c r="E6" s="90" t="s">
        <v>71</v>
      </c>
      <c r="F6" s="89"/>
      <c r="G6" s="90" t="s">
        <v>72</v>
      </c>
      <c r="H6" s="89"/>
      <c r="I6" s="82"/>
    </row>
    <row r="7" spans="1:9" ht="15">
      <c r="A7" s="82"/>
      <c r="B7" s="88"/>
      <c r="C7" s="88"/>
      <c r="D7" s="88"/>
      <c r="E7" s="90" t="s">
        <v>73</v>
      </c>
      <c r="F7" s="89"/>
      <c r="G7" s="90" t="s">
        <v>74</v>
      </c>
      <c r="H7" s="89"/>
      <c r="I7" s="82"/>
    </row>
    <row r="8" spans="1:9" ht="15">
      <c r="A8" s="82"/>
      <c r="B8" s="88"/>
      <c r="C8" s="88"/>
      <c r="D8" s="88" t="s">
        <v>39</v>
      </c>
      <c r="E8" s="91" t="s">
        <v>17</v>
      </c>
      <c r="F8" s="92"/>
      <c r="G8" s="91" t="s">
        <v>75</v>
      </c>
      <c r="H8" s="92"/>
      <c r="I8" s="82"/>
    </row>
    <row r="9" spans="1:10" ht="15">
      <c r="A9" s="93"/>
      <c r="B9" s="88"/>
      <c r="C9" s="88"/>
      <c r="D9" s="88"/>
      <c r="E9" s="90" t="s">
        <v>20</v>
      </c>
      <c r="F9" s="89"/>
      <c r="G9" s="90" t="s">
        <v>20</v>
      </c>
      <c r="H9" s="89"/>
      <c r="I9" s="82"/>
      <c r="J9" s="82"/>
    </row>
    <row r="10" spans="1:10" ht="8.25" customHeight="1">
      <c r="A10" s="93"/>
      <c r="B10" s="88"/>
      <c r="C10" s="88"/>
      <c r="D10" s="88"/>
      <c r="E10" s="88"/>
      <c r="F10" s="88"/>
      <c r="G10" s="88"/>
      <c r="H10" s="88"/>
      <c r="I10" s="82"/>
      <c r="J10" s="82"/>
    </row>
    <row r="11" spans="1:10" ht="14.25" customHeight="1">
      <c r="A11" s="93">
        <v>1</v>
      </c>
      <c r="B11" s="88" t="s">
        <v>76</v>
      </c>
      <c r="C11" s="88"/>
      <c r="D11" s="88"/>
      <c r="E11" s="94">
        <f>'[5]BS3-04'!AP6</f>
        <v>190178.391</v>
      </c>
      <c r="F11" s="95"/>
      <c r="G11" s="95">
        <v>194128</v>
      </c>
      <c r="H11" s="95"/>
      <c r="I11" s="82"/>
      <c r="J11" s="82"/>
    </row>
    <row r="12" spans="1:10" ht="14.25" customHeight="1">
      <c r="A12" s="93">
        <v>2</v>
      </c>
      <c r="B12" s="88" t="s">
        <v>77</v>
      </c>
      <c r="C12" s="88"/>
      <c r="D12" s="88"/>
      <c r="E12" s="94">
        <f>'[5]BS3-04'!AP7</f>
        <v>255028</v>
      </c>
      <c r="F12" s="95"/>
      <c r="G12" s="95">
        <v>255030</v>
      </c>
      <c r="H12" s="95"/>
      <c r="I12" s="82"/>
      <c r="J12" s="82"/>
    </row>
    <row r="13" spans="1:10" ht="14.25" customHeight="1">
      <c r="A13" s="93">
        <v>3</v>
      </c>
      <c r="B13" s="96" t="s">
        <v>78</v>
      </c>
      <c r="C13" s="88"/>
      <c r="D13" s="88"/>
      <c r="E13" s="97">
        <f>'[5]BS3-04'!AP8</f>
        <v>146726</v>
      </c>
      <c r="F13" s="98"/>
      <c r="G13" s="95">
        <v>177951</v>
      </c>
      <c r="H13" s="95"/>
      <c r="I13" s="82"/>
      <c r="J13" s="82"/>
    </row>
    <row r="14" spans="1:10" ht="14.25" customHeight="1">
      <c r="A14" s="93">
        <v>4</v>
      </c>
      <c r="B14" s="96" t="s">
        <v>79</v>
      </c>
      <c r="C14" s="88"/>
      <c r="D14" s="88"/>
      <c r="E14" s="94">
        <f>'[5]BS3-04'!AP11</f>
        <v>1225.95</v>
      </c>
      <c r="F14" s="95"/>
      <c r="G14" s="95">
        <v>1221</v>
      </c>
      <c r="H14" s="95"/>
      <c r="I14" s="82"/>
      <c r="J14" s="82"/>
    </row>
    <row r="15" spans="1:10" ht="14.25" customHeight="1">
      <c r="A15" s="93">
        <v>5</v>
      </c>
      <c r="B15" s="96" t="s">
        <v>80</v>
      </c>
      <c r="C15" s="88"/>
      <c r="D15" s="88"/>
      <c r="E15" s="94">
        <f>'[5]BS3-04'!AP14</f>
        <v>370783.381</v>
      </c>
      <c r="F15" s="95"/>
      <c r="G15" s="95">
        <v>387986</v>
      </c>
      <c r="H15" s="95"/>
      <c r="I15" s="82"/>
      <c r="J15" s="82"/>
    </row>
    <row r="16" spans="1:10" ht="14.25" customHeight="1">
      <c r="A16" s="93"/>
      <c r="B16" s="99" t="s">
        <v>81</v>
      </c>
      <c r="C16" s="88"/>
      <c r="D16" s="88"/>
      <c r="E16" s="94">
        <f>'[5]BS3-04'!AP12</f>
        <v>25978</v>
      </c>
      <c r="F16" s="95"/>
      <c r="G16" s="95">
        <v>0</v>
      </c>
      <c r="H16" s="95"/>
      <c r="I16" s="82"/>
      <c r="J16" s="82"/>
    </row>
    <row r="17" spans="1:10" ht="6" customHeight="1">
      <c r="A17" s="93"/>
      <c r="B17" s="99"/>
      <c r="C17" s="88"/>
      <c r="D17" s="88"/>
      <c r="E17" s="94"/>
      <c r="F17" s="95"/>
      <c r="G17" s="95"/>
      <c r="H17" s="95"/>
      <c r="I17" s="82"/>
      <c r="J17" s="82"/>
    </row>
    <row r="18" spans="1:14" ht="12.75" customHeight="1">
      <c r="A18" s="93">
        <v>7</v>
      </c>
      <c r="B18" s="88" t="s">
        <v>82</v>
      </c>
      <c r="C18" s="88"/>
      <c r="D18" s="88"/>
      <c r="E18" s="88"/>
      <c r="F18" s="88"/>
      <c r="G18" s="82"/>
      <c r="H18" s="82"/>
      <c r="I18" s="82"/>
      <c r="J18" s="82"/>
      <c r="K18" s="82"/>
      <c r="L18" s="82"/>
      <c r="M18" s="82"/>
      <c r="N18" s="82"/>
    </row>
    <row r="19" spans="1:10" ht="14.25" customHeight="1">
      <c r="A19" s="93"/>
      <c r="B19" s="100"/>
      <c r="C19" s="101" t="s">
        <v>83</v>
      </c>
      <c r="D19" s="88"/>
      <c r="E19" s="102">
        <f>'[5]BS3-04'!AP16</f>
        <v>82439</v>
      </c>
      <c r="F19" s="102"/>
      <c r="G19" s="102">
        <v>111864</v>
      </c>
      <c r="H19" s="102"/>
      <c r="I19" s="82"/>
      <c r="J19" s="82"/>
    </row>
    <row r="20" spans="1:10" ht="14.25" customHeight="1">
      <c r="A20" s="93"/>
      <c r="B20" s="100"/>
      <c r="C20" s="101" t="s">
        <v>84</v>
      </c>
      <c r="D20" s="88"/>
      <c r="E20" s="102">
        <f>'[5]BS3-04'!AP20</f>
        <v>43</v>
      </c>
      <c r="F20" s="102"/>
      <c r="G20" s="102">
        <v>43</v>
      </c>
      <c r="H20" s="102"/>
      <c r="I20" s="82"/>
      <c r="J20" s="82"/>
    </row>
    <row r="21" spans="1:10" ht="14.25" customHeight="1">
      <c r="A21" s="93"/>
      <c r="B21" s="100"/>
      <c r="C21" s="103" t="s">
        <v>85</v>
      </c>
      <c r="D21" s="88"/>
      <c r="E21" s="104">
        <f>'[5]BS3-04'!AP18+'[5]BS3-04'!AP17</f>
        <v>9810.72</v>
      </c>
      <c r="F21" s="104"/>
      <c r="G21" s="104">
        <v>9793</v>
      </c>
      <c r="H21" s="104"/>
      <c r="I21" s="82"/>
      <c r="J21" s="82"/>
    </row>
    <row r="22" spans="1:10" ht="14.25" customHeight="1">
      <c r="A22" s="93"/>
      <c r="B22" s="100"/>
      <c r="C22" s="105" t="s">
        <v>86</v>
      </c>
      <c r="D22" s="88"/>
      <c r="E22" s="102">
        <f>'[5]BS3-04'!AP19</f>
        <v>32053.202</v>
      </c>
      <c r="F22" s="102"/>
      <c r="G22" s="102">
        <v>32613</v>
      </c>
      <c r="H22" s="102"/>
      <c r="I22" s="82"/>
      <c r="J22" s="82"/>
    </row>
    <row r="23" spans="1:10" ht="14.25" customHeight="1">
      <c r="A23" s="93"/>
      <c r="B23" s="100"/>
      <c r="C23" s="106" t="s">
        <v>87</v>
      </c>
      <c r="D23" s="88"/>
      <c r="E23" s="102">
        <f>+'[5]BS3-04'!AP21+'[5]BS3-04'!AP25+'[5]BS3-04'!AP26+'[5]BS3-04'!AP23+1</f>
        <v>40729.6</v>
      </c>
      <c r="F23" s="102"/>
      <c r="G23" s="102">
        <v>84895</v>
      </c>
      <c r="H23" s="102"/>
      <c r="I23" s="82"/>
      <c r="J23" s="82"/>
    </row>
    <row r="24" spans="1:10" ht="14.25" customHeight="1">
      <c r="A24" s="93"/>
      <c r="B24" s="100"/>
      <c r="C24" s="107" t="s">
        <v>88</v>
      </c>
      <c r="D24" s="88"/>
      <c r="E24" s="102">
        <f>'[5]BS3-04'!AP29</f>
        <v>11142</v>
      </c>
      <c r="F24" s="102"/>
      <c r="G24" s="102">
        <v>11414</v>
      </c>
      <c r="H24" s="102"/>
      <c r="I24" s="82"/>
      <c r="J24" s="82"/>
    </row>
    <row r="25" spans="1:10" ht="14.25" customHeight="1">
      <c r="A25" s="93"/>
      <c r="B25" s="100"/>
      <c r="C25" s="107" t="s">
        <v>89</v>
      </c>
      <c r="D25" s="88"/>
      <c r="E25" s="102">
        <f>'[5]BS3-04'!AP27+'[5]BS3-04'!AP28</f>
        <v>27581</v>
      </c>
      <c r="F25" s="102"/>
      <c r="G25" s="102">
        <v>7005</v>
      </c>
      <c r="H25" s="102"/>
      <c r="I25" s="82"/>
      <c r="J25" s="82"/>
    </row>
    <row r="26" spans="1:10" ht="16.5" customHeight="1">
      <c r="A26" s="93"/>
      <c r="B26" s="100"/>
      <c r="C26" s="108"/>
      <c r="D26" s="88"/>
      <c r="E26" s="109">
        <f>SUM(E19:E25)</f>
        <v>203798.522</v>
      </c>
      <c r="F26" s="109"/>
      <c r="G26" s="109">
        <f>SUM(G19:G25)</f>
        <v>257627</v>
      </c>
      <c r="H26" s="98"/>
      <c r="I26" s="82"/>
      <c r="J26" s="82"/>
    </row>
    <row r="27" spans="1:10" ht="12.75" customHeight="1">
      <c r="A27" s="93">
        <v>8</v>
      </c>
      <c r="B27" s="88" t="s">
        <v>90</v>
      </c>
      <c r="C27" s="88"/>
      <c r="D27" s="88"/>
      <c r="E27" s="88"/>
      <c r="F27" s="88"/>
      <c r="G27" s="88"/>
      <c r="H27" s="88"/>
      <c r="I27" s="82"/>
      <c r="J27" s="82"/>
    </row>
    <row r="28" spans="1:10" ht="14.25" customHeight="1">
      <c r="A28" s="93"/>
      <c r="B28" s="88"/>
      <c r="C28" s="106" t="s">
        <v>91</v>
      </c>
      <c r="D28" s="88"/>
      <c r="E28" s="102">
        <f>'[5]BS3-04'!AP32+'[5]BS3-04'!AP35+'[5]BS3-04'!AP36+'[5]BS3-04'!AP40+'[5]BS3-04'!AP39</f>
        <v>43726</v>
      </c>
      <c r="F28" s="102"/>
      <c r="G28" s="102">
        <v>52494</v>
      </c>
      <c r="H28" s="102"/>
      <c r="I28" s="82"/>
      <c r="J28" s="82"/>
    </row>
    <row r="29" spans="1:10" ht="14.25" customHeight="1">
      <c r="A29" s="93"/>
      <c r="B29" s="88"/>
      <c r="C29" s="107" t="s">
        <v>92</v>
      </c>
      <c r="D29" s="88"/>
      <c r="E29" s="102">
        <f>'[5]BS3-04'!AP33</f>
        <v>159</v>
      </c>
      <c r="F29" s="102"/>
      <c r="G29" s="102">
        <v>166</v>
      </c>
      <c r="H29" s="102"/>
      <c r="I29" s="82"/>
      <c r="J29" s="82"/>
    </row>
    <row r="30" spans="1:10" ht="14.25" customHeight="1">
      <c r="A30" s="93"/>
      <c r="B30" s="88"/>
      <c r="C30" s="103" t="s">
        <v>93</v>
      </c>
      <c r="D30" s="88"/>
      <c r="E30" s="102">
        <f>'[5]BS3-04'!AP42+'[5]BS3-04'!AP43</f>
        <v>26897</v>
      </c>
      <c r="F30" s="102"/>
      <c r="G30" s="102">
        <v>251057</v>
      </c>
      <c r="H30" s="102"/>
      <c r="I30" s="82"/>
      <c r="J30" s="82"/>
    </row>
    <row r="31" spans="1:10" ht="14.25" customHeight="1">
      <c r="A31" s="93"/>
      <c r="B31" s="88"/>
      <c r="C31" s="103" t="s">
        <v>94</v>
      </c>
      <c r="D31" s="88"/>
      <c r="E31" s="102">
        <f>'[5]BS3-04'!AP45</f>
        <v>486</v>
      </c>
      <c r="F31" s="102"/>
      <c r="G31" s="102">
        <v>209</v>
      </c>
      <c r="H31" s="102"/>
      <c r="I31" s="82"/>
      <c r="J31" s="82"/>
    </row>
    <row r="32" spans="1:10" ht="16.5" customHeight="1">
      <c r="A32" s="93"/>
      <c r="B32" s="88"/>
      <c r="C32" s="110"/>
      <c r="D32" s="88"/>
      <c r="E32" s="109">
        <f>SUM(E28:E31)</f>
        <v>71268</v>
      </c>
      <c r="F32" s="109"/>
      <c r="G32" s="109">
        <f>SUM(G28:G31)</f>
        <v>303926</v>
      </c>
      <c r="H32" s="98"/>
      <c r="I32" s="82"/>
      <c r="J32" s="82"/>
    </row>
    <row r="33" spans="1:10" ht="14.25" customHeight="1">
      <c r="A33" s="93">
        <v>9</v>
      </c>
      <c r="B33" s="96" t="s">
        <v>95</v>
      </c>
      <c r="C33" s="88"/>
      <c r="D33" s="88"/>
      <c r="E33" s="98">
        <f>+E26-E32</f>
        <v>132530.522</v>
      </c>
      <c r="F33" s="98"/>
      <c r="G33" s="98">
        <f>+G26-G32</f>
        <v>-46299</v>
      </c>
      <c r="H33" s="98"/>
      <c r="I33" s="82"/>
      <c r="J33" s="82"/>
    </row>
    <row r="34" spans="1:10" ht="3.75" customHeight="1">
      <c r="A34" s="93"/>
      <c r="B34" s="96"/>
      <c r="C34" s="88"/>
      <c r="D34" s="88"/>
      <c r="E34" s="98"/>
      <c r="F34" s="98"/>
      <c r="G34" s="98"/>
      <c r="H34" s="98"/>
      <c r="I34" s="82"/>
      <c r="J34" s="82"/>
    </row>
    <row r="35" spans="1:10" ht="16.5" customHeight="1" thickBot="1">
      <c r="A35" s="93"/>
      <c r="B35" s="111"/>
      <c r="C35" s="88"/>
      <c r="D35" s="88"/>
      <c r="E35" s="112">
        <f>E33+E11+E12+E13+E14+E15+E1+E16</f>
        <v>1122450.244</v>
      </c>
      <c r="F35" s="112"/>
      <c r="G35" s="112">
        <f>G33+G11+G12+G13+G14+G15</f>
        <v>970017</v>
      </c>
      <c r="H35" s="98"/>
      <c r="I35" s="82"/>
      <c r="J35" s="82"/>
    </row>
    <row r="36" spans="1:10" ht="7.5" customHeight="1" thickTop="1">
      <c r="A36" s="93">
        <v>10</v>
      </c>
      <c r="B36" s="113"/>
      <c r="C36" s="88"/>
      <c r="D36" s="88"/>
      <c r="E36" s="88"/>
      <c r="F36" s="88"/>
      <c r="G36" s="88"/>
      <c r="H36" s="88"/>
      <c r="I36" s="82"/>
      <c r="J36" s="82"/>
    </row>
    <row r="37" spans="1:10" ht="14.25" customHeight="1">
      <c r="A37" s="93"/>
      <c r="B37" s="88" t="s">
        <v>96</v>
      </c>
      <c r="C37" s="88"/>
      <c r="D37" s="88"/>
      <c r="E37" s="104">
        <f>'[5]BS3-04'!AP53</f>
        <v>350228.632</v>
      </c>
      <c r="F37" s="104"/>
      <c r="G37" s="104">
        <f>'[6]BS-3-03'!AS47</f>
        <v>350229</v>
      </c>
      <c r="H37" s="104"/>
      <c r="I37" s="82"/>
      <c r="J37" s="82"/>
    </row>
    <row r="38" spans="1:10" ht="14.25" customHeight="1">
      <c r="A38" s="93"/>
      <c r="B38" s="88" t="s">
        <v>97</v>
      </c>
      <c r="C38" s="88"/>
      <c r="D38" s="88"/>
      <c r="E38" s="114">
        <f>'[5]BS3-04'!AP54+'[5]BS3-04'!AP57+'[5]BS3-04'!AP60+'[5]BS3-04'!AP61+'[5]BS3-04'!AP62+'[5]BS3-04'!AP64</f>
        <v>393619.453</v>
      </c>
      <c r="F38" s="114"/>
      <c r="G38" s="114">
        <v>363608</v>
      </c>
      <c r="H38" s="104"/>
      <c r="I38" s="82"/>
      <c r="J38" s="82"/>
    </row>
    <row r="39" spans="1:10" ht="3.75" customHeight="1">
      <c r="A39" s="93"/>
      <c r="B39" s="88"/>
      <c r="C39" s="88"/>
      <c r="D39" s="88"/>
      <c r="E39" s="104"/>
      <c r="F39" s="104"/>
      <c r="G39" s="104"/>
      <c r="H39" s="104"/>
      <c r="I39" s="82"/>
      <c r="J39" s="82"/>
    </row>
    <row r="40" spans="1:10" ht="14.25" customHeight="1">
      <c r="A40" s="93"/>
      <c r="B40" s="88" t="s">
        <v>98</v>
      </c>
      <c r="C40" s="108"/>
      <c r="D40" s="88"/>
      <c r="E40" s="98">
        <f>SUM(E37:E38)</f>
        <v>743848.085</v>
      </c>
      <c r="F40" s="98"/>
      <c r="G40" s="98">
        <f>SUM(G37:G38)</f>
        <v>713837</v>
      </c>
      <c r="H40" s="98"/>
      <c r="I40" s="82"/>
      <c r="J40" s="82"/>
    </row>
    <row r="41" spans="1:10" ht="14.25" customHeight="1">
      <c r="A41" s="93">
        <v>11</v>
      </c>
      <c r="B41" s="88" t="s">
        <v>37</v>
      </c>
      <c r="C41" s="88"/>
      <c r="D41" s="88" t="s">
        <v>39</v>
      </c>
      <c r="E41" s="95">
        <f>'[5]BS3-04'!AP66</f>
        <v>46153.719</v>
      </c>
      <c r="F41" s="95"/>
      <c r="G41" s="95">
        <v>51575</v>
      </c>
      <c r="H41" s="95"/>
      <c r="I41" s="82"/>
      <c r="J41" s="82"/>
    </row>
    <row r="42" spans="1:10" ht="14.25" customHeight="1">
      <c r="A42" s="93"/>
      <c r="B42" s="88" t="s">
        <v>99</v>
      </c>
      <c r="C42" s="88"/>
      <c r="D42" s="88"/>
      <c r="E42" s="95"/>
      <c r="F42" s="95"/>
      <c r="G42" s="95"/>
      <c r="H42" s="95"/>
      <c r="I42" s="82"/>
      <c r="J42" s="82"/>
    </row>
    <row r="43" spans="1:10" ht="14.25" customHeight="1">
      <c r="A43" s="93">
        <v>13</v>
      </c>
      <c r="B43" s="115"/>
      <c r="C43" s="88" t="s">
        <v>100</v>
      </c>
      <c r="D43" s="88"/>
      <c r="E43" s="102">
        <f>'[5]BS3-04'!AP69</f>
        <v>331083</v>
      </c>
      <c r="F43" s="95"/>
      <c r="G43" s="102">
        <v>196000</v>
      </c>
      <c r="H43" s="95"/>
      <c r="I43" s="82"/>
      <c r="J43" s="82"/>
    </row>
    <row r="44" spans="1:10" ht="14.25" customHeight="1">
      <c r="A44" s="93">
        <v>14</v>
      </c>
      <c r="B44" s="115"/>
      <c r="C44" s="88" t="s">
        <v>101</v>
      </c>
      <c r="D44" s="88"/>
      <c r="E44" s="104">
        <f>'[5]BS3-04'!AP72+'[5]BS3-04'!AP73</f>
        <v>1365</v>
      </c>
      <c r="F44" s="98"/>
      <c r="G44" s="104">
        <f>7262+1343</f>
        <v>8605</v>
      </c>
      <c r="H44" s="98"/>
      <c r="I44" s="82"/>
      <c r="J44" s="82"/>
    </row>
    <row r="45" spans="1:10" ht="3.75" customHeight="1">
      <c r="A45" s="93"/>
      <c r="B45" s="113"/>
      <c r="C45" s="88"/>
      <c r="D45" s="88"/>
      <c r="E45" s="98"/>
      <c r="F45" s="98"/>
      <c r="G45" s="98"/>
      <c r="H45" s="98"/>
      <c r="I45" s="82"/>
      <c r="J45" s="82"/>
    </row>
    <row r="46" spans="1:10" ht="16.5" customHeight="1" thickBot="1">
      <c r="A46" s="93"/>
      <c r="B46" s="113"/>
      <c r="C46" s="88"/>
      <c r="D46" s="88"/>
      <c r="E46" s="112">
        <f>SUM(E40:E45)</f>
        <v>1122449.804</v>
      </c>
      <c r="F46" s="112"/>
      <c r="G46" s="112">
        <f>SUM(G40:G45)</f>
        <v>970017</v>
      </c>
      <c r="H46" s="98"/>
      <c r="I46" s="82"/>
      <c r="J46" s="82"/>
    </row>
    <row r="47" spans="1:10" ht="8.25" customHeight="1" thickTop="1">
      <c r="A47" s="93"/>
      <c r="B47" s="113"/>
      <c r="C47" s="88"/>
      <c r="D47" s="88"/>
      <c r="E47" s="104"/>
      <c r="F47" s="104"/>
      <c r="G47" s="104"/>
      <c r="H47" s="98"/>
      <c r="I47" s="82"/>
      <c r="J47" s="82"/>
    </row>
    <row r="48" spans="1:10" ht="14.25" customHeight="1">
      <c r="A48" s="93">
        <v>15</v>
      </c>
      <c r="B48" s="96" t="s">
        <v>102</v>
      </c>
      <c r="C48" s="88"/>
      <c r="D48" s="88"/>
      <c r="E48" s="116">
        <f>+E40/700458.418</f>
        <v>1.0619446720676002</v>
      </c>
      <c r="F48" s="98"/>
      <c r="G48" s="116">
        <f>+G40/700458.418</f>
        <v>1.0190997518999052</v>
      </c>
      <c r="H48" s="98"/>
      <c r="I48" s="82"/>
      <c r="J48" s="82"/>
    </row>
    <row r="49" spans="1:10" ht="3" customHeight="1">
      <c r="A49" s="82"/>
      <c r="B49" s="88"/>
      <c r="C49" s="88"/>
      <c r="D49" s="88"/>
      <c r="E49" s="117"/>
      <c r="F49" s="98"/>
      <c r="G49" s="88"/>
      <c r="H49" s="88"/>
      <c r="I49" s="82"/>
      <c r="J49" s="82"/>
    </row>
    <row r="50" spans="1:10" ht="12.75">
      <c r="A50" s="82"/>
      <c r="B50" s="82"/>
      <c r="C50" s="82"/>
      <c r="D50" s="82"/>
      <c r="E50" s="118"/>
      <c r="F50" s="118"/>
      <c r="G50" s="118"/>
      <c r="H50" s="118"/>
      <c r="I50" s="82"/>
      <c r="J50" s="82"/>
    </row>
    <row r="51" spans="1:10" ht="12.75">
      <c r="A51" s="82"/>
      <c r="B51" s="82"/>
      <c r="C51" s="82"/>
      <c r="D51" s="82"/>
      <c r="E51" s="118"/>
      <c r="F51" s="118"/>
      <c r="G51" s="118"/>
      <c r="H51" s="118"/>
      <c r="I51" s="82"/>
      <c r="J51" s="82"/>
    </row>
    <row r="52" spans="1:9" ht="12.75">
      <c r="A52" s="82"/>
      <c r="B52" s="82"/>
      <c r="C52" s="82"/>
      <c r="D52" s="82"/>
      <c r="E52" s="82"/>
      <c r="F52" s="82"/>
      <c r="G52" s="82"/>
      <c r="H52" s="82"/>
      <c r="I52" s="82"/>
    </row>
    <row r="53" spans="1:9" ht="12.75">
      <c r="A53" s="82"/>
      <c r="B53" s="82"/>
      <c r="C53" s="82"/>
      <c r="D53" s="82"/>
      <c r="E53" s="82"/>
      <c r="F53" s="82"/>
      <c r="G53" s="82"/>
      <c r="H53" s="82"/>
      <c r="I53" s="82"/>
    </row>
    <row r="54" spans="1:9" ht="12.75">
      <c r="A54" s="82"/>
      <c r="B54" s="82"/>
      <c r="C54" s="82"/>
      <c r="D54" s="82"/>
      <c r="E54" s="82"/>
      <c r="F54" s="82"/>
      <c r="G54" s="82"/>
      <c r="H54" s="82"/>
      <c r="I54" s="82"/>
    </row>
    <row r="55" spans="1:9" ht="12.75">
      <c r="A55" s="82"/>
      <c r="B55" s="82"/>
      <c r="C55" s="82"/>
      <c r="D55" s="82"/>
      <c r="E55" s="82"/>
      <c r="F55" s="82"/>
      <c r="G55" s="82"/>
      <c r="H55" s="82"/>
      <c r="I55" s="82"/>
    </row>
    <row r="56" spans="1:9" ht="12.75">
      <c r="A56" s="82"/>
      <c r="B56" s="82"/>
      <c r="C56" s="82"/>
      <c r="D56" s="82"/>
      <c r="E56" s="82"/>
      <c r="F56" s="82"/>
      <c r="G56" s="82"/>
      <c r="H56" s="82"/>
      <c r="I56" s="82"/>
    </row>
    <row r="57" spans="1:9" ht="12.75">
      <c r="A57" s="82"/>
      <c r="B57" s="82"/>
      <c r="C57" s="82"/>
      <c r="D57" s="82"/>
      <c r="E57" s="82"/>
      <c r="F57" s="82"/>
      <c r="G57" s="82"/>
      <c r="H57" s="82"/>
      <c r="I57" s="82"/>
    </row>
    <row r="58" spans="1:9" ht="12.75">
      <c r="A58" s="82"/>
      <c r="B58" s="82"/>
      <c r="C58" s="82"/>
      <c r="D58" s="82"/>
      <c r="E58" s="82"/>
      <c r="F58" s="82"/>
      <c r="G58" s="82"/>
      <c r="H58" s="82"/>
      <c r="I58" s="82"/>
    </row>
    <row r="59" spans="1:9" ht="12.75">
      <c r="A59" s="82"/>
      <c r="B59" s="82"/>
      <c r="C59" s="82"/>
      <c r="D59" s="82"/>
      <c r="E59" s="82"/>
      <c r="F59" s="82"/>
      <c r="G59" s="82"/>
      <c r="H59" s="82"/>
      <c r="I59" s="82"/>
    </row>
    <row r="60" spans="1:9" ht="12.75">
      <c r="A60" s="82"/>
      <c r="B60" s="82"/>
      <c r="C60" s="82"/>
      <c r="D60" s="82"/>
      <c r="E60" s="82"/>
      <c r="F60" s="82"/>
      <c r="G60" s="82"/>
      <c r="H60" s="82"/>
      <c r="I60" s="82"/>
    </row>
    <row r="61" spans="1:9" ht="12.75">
      <c r="A61" s="82"/>
      <c r="B61" s="82"/>
      <c r="C61" s="82"/>
      <c r="D61" s="82"/>
      <c r="E61" s="82"/>
      <c r="F61" s="82"/>
      <c r="G61" s="82"/>
      <c r="H61" s="82"/>
      <c r="I61" s="82"/>
    </row>
    <row r="62" spans="1:9" ht="12.75">
      <c r="A62" s="82"/>
      <c r="B62" s="82"/>
      <c r="C62" s="82"/>
      <c r="D62" s="82"/>
      <c r="E62" s="82"/>
      <c r="F62" s="82"/>
      <c r="G62" s="82"/>
      <c r="H62" s="82"/>
      <c r="I62" s="82"/>
    </row>
    <row r="63" spans="1:9" ht="12.75">
      <c r="A63" s="82"/>
      <c r="B63" s="82"/>
      <c r="C63" s="82"/>
      <c r="D63" s="82"/>
      <c r="E63" s="82"/>
      <c r="F63" s="82"/>
      <c r="G63" s="82"/>
      <c r="H63" s="82"/>
      <c r="I63" s="82"/>
    </row>
    <row r="64" spans="1:9" ht="12.75">
      <c r="A64" s="82"/>
      <c r="B64" s="82"/>
      <c r="C64" s="82"/>
      <c r="D64" s="82"/>
      <c r="E64" s="82"/>
      <c r="F64" s="82"/>
      <c r="G64" s="82"/>
      <c r="H64" s="82"/>
      <c r="I64" s="82"/>
    </row>
    <row r="65" spans="1:9" ht="12.75">
      <c r="A65" s="82"/>
      <c r="B65" s="82"/>
      <c r="C65" s="82"/>
      <c r="D65" s="82"/>
      <c r="E65" s="82"/>
      <c r="F65" s="82"/>
      <c r="G65" s="82"/>
      <c r="H65" s="82"/>
      <c r="I65" s="82"/>
    </row>
    <row r="66" spans="1:9" ht="12.75">
      <c r="A66" s="82"/>
      <c r="B66" s="82"/>
      <c r="C66" s="82"/>
      <c r="D66" s="82"/>
      <c r="E66" s="82"/>
      <c r="F66" s="82"/>
      <c r="G66" s="82"/>
      <c r="H66" s="82"/>
      <c r="I66" s="82"/>
    </row>
    <row r="67" spans="1:9" ht="12.75">
      <c r="A67" s="82"/>
      <c r="B67" s="82"/>
      <c r="C67" s="82"/>
      <c r="D67" s="82"/>
      <c r="E67" s="82"/>
      <c r="F67" s="82"/>
      <c r="G67" s="82"/>
      <c r="H67" s="82"/>
      <c r="I67" s="82"/>
    </row>
    <row r="68" spans="1:9" ht="12.75">
      <c r="A68" s="82"/>
      <c r="B68" s="82"/>
      <c r="C68" s="82"/>
      <c r="D68" s="82"/>
      <c r="E68" s="82"/>
      <c r="F68" s="82"/>
      <c r="G68" s="82"/>
      <c r="H68" s="82"/>
      <c r="I68" s="82"/>
    </row>
    <row r="69" spans="1:9" ht="12.75">
      <c r="A69" s="82"/>
      <c r="B69" s="82"/>
      <c r="C69" s="82"/>
      <c r="D69" s="82"/>
      <c r="E69" s="82"/>
      <c r="F69" s="82"/>
      <c r="G69" s="82"/>
      <c r="H69" s="82"/>
      <c r="I69" s="82"/>
    </row>
    <row r="70" spans="1:9" ht="12.75">
      <c r="A70" s="82"/>
      <c r="B70" s="82"/>
      <c r="C70" s="82"/>
      <c r="D70" s="82"/>
      <c r="E70" s="82"/>
      <c r="F70" s="82"/>
      <c r="G70" s="82"/>
      <c r="H70" s="82"/>
      <c r="I70" s="82"/>
    </row>
    <row r="71" spans="1:9" ht="12.75">
      <c r="A71" s="82"/>
      <c r="B71" s="82"/>
      <c r="C71" s="82"/>
      <c r="D71" s="82"/>
      <c r="E71" s="82"/>
      <c r="F71" s="82"/>
      <c r="G71" s="82"/>
      <c r="H71" s="82"/>
      <c r="I71" s="82"/>
    </row>
    <row r="72" spans="1:9" ht="12.75">
      <c r="A72" s="82"/>
      <c r="B72" s="82"/>
      <c r="C72" s="82"/>
      <c r="D72" s="82"/>
      <c r="E72" s="82"/>
      <c r="F72" s="82"/>
      <c r="G72" s="82"/>
      <c r="H72" s="82"/>
      <c r="I72" s="82"/>
    </row>
    <row r="73" spans="1:9" ht="12.75">
      <c r="A73" s="82"/>
      <c r="B73" s="82"/>
      <c r="C73" s="82"/>
      <c r="D73" s="82"/>
      <c r="E73" s="82"/>
      <c r="F73" s="82"/>
      <c r="G73" s="82"/>
      <c r="H73" s="82"/>
      <c r="I73" s="82"/>
    </row>
    <row r="75" spans="9:42" ht="15.75"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</row>
    <row r="76" spans="9:42" ht="15.75"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</row>
    <row r="77" spans="9:42" ht="15.75"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</row>
    <row r="78" spans="9:42" ht="15.75"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</row>
    <row r="79" spans="9:42" ht="15.75"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</row>
    <row r="80" spans="9:42" ht="15.75"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</row>
    <row r="81" spans="9:42" ht="15.75"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</row>
    <row r="82" spans="9:42" ht="15.75"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</row>
    <row r="83" spans="9:42" ht="15.75"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</row>
    <row r="84" spans="9:42" ht="15.75"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</row>
    <row r="85" spans="9:42" ht="15.75"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</row>
    <row r="86" spans="9:42" ht="15.75"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</row>
    <row r="87" spans="9:42" ht="15.75"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</row>
    <row r="88" spans="9:42" ht="15.75"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</row>
    <row r="89" spans="9:42" ht="15.75"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</row>
    <row r="90" spans="9:42" ht="15.75"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</row>
    <row r="91" spans="9:42" ht="15.75"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</row>
    <row r="92" spans="9:42" ht="15.75"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</row>
    <row r="93" ht="15.75">
      <c r="D93" s="119"/>
    </row>
    <row r="94" ht="15.75">
      <c r="D94" s="119"/>
    </row>
    <row r="95" ht="15.75">
      <c r="D95" s="119"/>
    </row>
    <row r="96" ht="15.75">
      <c r="D96" s="119"/>
    </row>
    <row r="97" ht="15.75">
      <c r="D97" s="119"/>
    </row>
    <row r="98" ht="15.75">
      <c r="D98" s="119"/>
    </row>
    <row r="99" ht="15.75">
      <c r="D99" s="119"/>
    </row>
    <row r="100" ht="15.75">
      <c r="D100" s="119"/>
    </row>
    <row r="101" ht="15.75">
      <c r="D101" s="119"/>
    </row>
    <row r="102" ht="15.75">
      <c r="D102" s="119"/>
    </row>
    <row r="103" ht="15.75">
      <c r="D103" s="119"/>
    </row>
    <row r="104" ht="15.75">
      <c r="D104" s="119"/>
    </row>
    <row r="105" ht="15.75">
      <c r="D105" s="119"/>
    </row>
    <row r="106" ht="15.75">
      <c r="D106" s="119"/>
    </row>
    <row r="107" ht="15.75">
      <c r="D107" s="119"/>
    </row>
    <row r="108" ht="15.75">
      <c r="D108" s="119"/>
    </row>
    <row r="109" ht="15.75">
      <c r="D109" s="119"/>
    </row>
    <row r="110" ht="15.75">
      <c r="D110" s="119"/>
    </row>
    <row r="111" ht="15.75">
      <c r="D111" s="119"/>
    </row>
    <row r="112" ht="15.75">
      <c r="D112" s="119"/>
    </row>
    <row r="113" ht="15.75">
      <c r="D113" s="119"/>
    </row>
    <row r="114" ht="15.75">
      <c r="D114" s="119"/>
    </row>
    <row r="115" ht="15.75">
      <c r="D115" s="119"/>
    </row>
    <row r="116" ht="15.75">
      <c r="D116" s="119"/>
    </row>
    <row r="117" ht="15.75">
      <c r="D117" s="119"/>
    </row>
    <row r="118" ht="15.75">
      <c r="D118" s="119"/>
    </row>
    <row r="119" ht="15.75">
      <c r="D119" s="119"/>
    </row>
    <row r="120" ht="15.75">
      <c r="D120" s="119"/>
    </row>
    <row r="121" ht="15.75">
      <c r="D121" s="119"/>
    </row>
    <row r="122" ht="15.75">
      <c r="D122" s="119"/>
    </row>
    <row r="123" ht="15.75">
      <c r="D123" s="119"/>
    </row>
    <row r="124" ht="15.75">
      <c r="D124" s="119"/>
    </row>
    <row r="125" ht="15.75">
      <c r="D125" s="119"/>
    </row>
    <row r="126" ht="15.75">
      <c r="D126" s="119"/>
    </row>
    <row r="127" ht="15.75">
      <c r="D127" s="119"/>
    </row>
    <row r="128" ht="15.75">
      <c r="D128" s="119"/>
    </row>
    <row r="129" ht="15.75">
      <c r="D129" s="119"/>
    </row>
    <row r="130" ht="15.75">
      <c r="D130" s="119"/>
    </row>
    <row r="131" ht="15.75">
      <c r="D131" s="119"/>
    </row>
    <row r="132" ht="15.75">
      <c r="D132" s="119"/>
    </row>
    <row r="133" ht="15.75">
      <c r="D133" s="119"/>
    </row>
    <row r="134" ht="15.75">
      <c r="D134" s="119"/>
    </row>
    <row r="135" ht="15.75">
      <c r="D135" s="119"/>
    </row>
    <row r="136" ht="15.75">
      <c r="D136" s="119"/>
    </row>
    <row r="137" ht="15.75">
      <c r="D137" s="119"/>
    </row>
    <row r="138" ht="15.75">
      <c r="D138" s="119"/>
    </row>
    <row r="139" ht="15.75">
      <c r="D139" s="119"/>
    </row>
    <row r="140" ht="15.75">
      <c r="D140" s="119"/>
    </row>
    <row r="141" ht="15.75">
      <c r="D141" s="119"/>
    </row>
    <row r="142" ht="15.75">
      <c r="D142" s="119"/>
    </row>
    <row r="143" ht="15.75">
      <c r="D143" s="119"/>
    </row>
    <row r="144" ht="15.75">
      <c r="D144" s="119"/>
    </row>
    <row r="145" ht="15.75">
      <c r="D145" s="119"/>
    </row>
    <row r="146" ht="15.75">
      <c r="D146" s="119"/>
    </row>
    <row r="147" ht="15.75">
      <c r="D147" s="119"/>
    </row>
    <row r="148" ht="15.75">
      <c r="D148" s="119"/>
    </row>
    <row r="149" ht="15.75">
      <c r="D149" s="119"/>
    </row>
    <row r="150" ht="15.75">
      <c r="D150" s="119"/>
    </row>
    <row r="151" ht="15.75">
      <c r="D151" s="119"/>
    </row>
    <row r="152" ht="15.75">
      <c r="D152" s="119"/>
    </row>
    <row r="153" ht="15.75">
      <c r="D153" s="119"/>
    </row>
    <row r="154" ht="15.75">
      <c r="D154" s="119"/>
    </row>
    <row r="155" ht="15.75">
      <c r="D155" s="119"/>
    </row>
    <row r="156" ht="15.75">
      <c r="D156" s="119"/>
    </row>
    <row r="157" ht="15.75">
      <c r="D157" s="119"/>
    </row>
    <row r="158" ht="15.75">
      <c r="D158" s="119"/>
    </row>
    <row r="159" ht="15.75">
      <c r="D159" s="119"/>
    </row>
    <row r="160" ht="15.75">
      <c r="D160" s="119"/>
    </row>
    <row r="161" ht="15.75">
      <c r="D161" s="119"/>
    </row>
    <row r="162" ht="15.75">
      <c r="D162" s="119"/>
    </row>
    <row r="163" ht="15.75">
      <c r="D163" s="119"/>
    </row>
    <row r="164" ht="15.75">
      <c r="D164" s="119"/>
    </row>
    <row r="165" ht="15.75">
      <c r="D165" s="119"/>
    </row>
    <row r="166" ht="15.75">
      <c r="D166" s="119"/>
    </row>
    <row r="167" ht="15.75">
      <c r="D167" s="119"/>
    </row>
    <row r="168" ht="15.75">
      <c r="D168" s="119"/>
    </row>
    <row r="169" ht="15.75">
      <c r="D169" s="119"/>
    </row>
    <row r="170" ht="15.75">
      <c r="D170" s="119"/>
    </row>
    <row r="171" ht="15.75">
      <c r="D171" s="119"/>
    </row>
    <row r="172" ht="15.75">
      <c r="D172" s="119"/>
    </row>
    <row r="173" ht="15.75">
      <c r="D173" s="119"/>
    </row>
    <row r="174" ht="15.75">
      <c r="D174" s="119"/>
    </row>
    <row r="175" ht="15.75">
      <c r="D175" s="119"/>
    </row>
    <row r="176" ht="15.75">
      <c r="D176" s="119"/>
    </row>
    <row r="177" ht="15.75">
      <c r="D177" s="119"/>
    </row>
    <row r="178" ht="15.75">
      <c r="D178" s="119"/>
    </row>
    <row r="179" ht="15.75">
      <c r="D179" s="119"/>
    </row>
    <row r="180" ht="15.75">
      <c r="D180" s="119"/>
    </row>
    <row r="181" ht="15.75">
      <c r="D181" s="119"/>
    </row>
    <row r="182" ht="15.75">
      <c r="D182" s="119"/>
    </row>
    <row r="183" ht="15.75">
      <c r="D183" s="119"/>
    </row>
    <row r="184" ht="15.75">
      <c r="D184" s="119"/>
    </row>
    <row r="185" ht="15.75">
      <c r="D185" s="119"/>
    </row>
    <row r="186" ht="15.75">
      <c r="D186" s="119"/>
    </row>
    <row r="187" ht="15.75">
      <c r="D187" s="119"/>
    </row>
    <row r="188" ht="15.75">
      <c r="D188" s="119"/>
    </row>
    <row r="189" ht="15.75">
      <c r="D189" s="119"/>
    </row>
    <row r="190" ht="15.75">
      <c r="D190" s="119"/>
    </row>
  </sheetData>
  <printOptions horizontalCentered="1" verticalCentered="1"/>
  <pageMargins left="0.75" right="0.5" top="0.15" bottom="0" header="0.25" footer="0.5"/>
  <pageSetup horizontalDpi="600" verticalDpi="600" orientation="portrait" paperSize="9" scale="95" r:id="rId1"/>
  <headerFooter alignWithMargins="0">
    <oddFooter>&amp;R&amp;"Times New Roman,Regular"&amp;8HLPB/2</oddFooter>
  </headerFooter>
  <rowBreaks count="1" manualBreakCount="1">
    <brk id="50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5" zoomScaleNormal="85" workbookViewId="0" topLeftCell="A1">
      <selection activeCell="N31" sqref="N31"/>
    </sheetView>
  </sheetViews>
  <sheetFormatPr defaultColWidth="9.140625" defaultRowHeight="15.75" customHeight="1"/>
  <cols>
    <col min="1" max="2" width="4.00390625" style="120" customWidth="1"/>
    <col min="3" max="3" width="17.140625" style="120" customWidth="1"/>
    <col min="4" max="4" width="10.28125" style="120" customWidth="1"/>
    <col min="5" max="6" width="9.8515625" style="120" customWidth="1"/>
    <col min="7" max="7" width="15.00390625" style="120" customWidth="1"/>
    <col min="8" max="8" width="10.8515625" style="120" customWidth="1"/>
    <col min="9" max="9" width="14.7109375" style="120" customWidth="1"/>
    <col min="10" max="16384" width="10.00390625" style="120" customWidth="1"/>
  </cols>
  <sheetData>
    <row r="1" ht="15.75" customHeight="1">
      <c r="A1" s="142" t="s">
        <v>125</v>
      </c>
    </row>
    <row r="2" ht="15.75" customHeight="1">
      <c r="A2" s="142"/>
    </row>
    <row r="3" spans="2:9" ht="12.75" customHeight="1">
      <c r="B3" s="121"/>
      <c r="D3" s="122"/>
      <c r="E3" s="122"/>
      <c r="F3" s="122"/>
      <c r="G3" s="122"/>
      <c r="H3" s="122"/>
      <c r="I3" s="122"/>
    </row>
    <row r="4" spans="1:9" ht="15.75" customHeight="1">
      <c r="A4" s="136" t="s">
        <v>103</v>
      </c>
      <c r="B4" s="136"/>
      <c r="C4" s="136"/>
      <c r="D4" s="136"/>
      <c r="E4" s="136"/>
      <c r="F4" s="136"/>
      <c r="G4" s="136"/>
      <c r="H4" s="136"/>
      <c r="I4" s="136"/>
    </row>
    <row r="5" spans="1:9" ht="15.75" customHeight="1">
      <c r="A5" s="136" t="s">
        <v>1</v>
      </c>
      <c r="B5" s="136"/>
      <c r="C5" s="136"/>
      <c r="D5" s="136"/>
      <c r="E5" s="136"/>
      <c r="F5" s="136"/>
      <c r="G5" s="136"/>
      <c r="H5" s="136"/>
      <c r="I5" s="136"/>
    </row>
    <row r="6" spans="2:9" ht="15.75" customHeight="1">
      <c r="B6" s="121"/>
      <c r="D6" s="122"/>
      <c r="E6" s="123"/>
      <c r="F6" s="123"/>
      <c r="G6" s="124"/>
      <c r="H6" s="124"/>
      <c r="I6" s="124"/>
    </row>
    <row r="7" spans="1:9" ht="15.75" customHeight="1">
      <c r="A7" s="125"/>
      <c r="B7" s="121"/>
      <c r="D7" s="122"/>
      <c r="E7" s="126"/>
      <c r="F7" s="126"/>
      <c r="G7" s="127"/>
      <c r="H7" s="127"/>
      <c r="I7" s="127"/>
    </row>
    <row r="8" spans="2:9" ht="15.75" customHeight="1">
      <c r="B8" s="121"/>
      <c r="D8" s="122" t="s">
        <v>104</v>
      </c>
      <c r="E8" s="122" t="s">
        <v>104</v>
      </c>
      <c r="F8" s="122" t="s">
        <v>105</v>
      </c>
      <c r="G8" s="124" t="s">
        <v>106</v>
      </c>
      <c r="H8" s="124" t="s">
        <v>107</v>
      </c>
      <c r="I8" s="124"/>
    </row>
    <row r="9" spans="2:9" ht="15.75" customHeight="1">
      <c r="B9" s="121"/>
      <c r="D9" s="122" t="s">
        <v>108</v>
      </c>
      <c r="E9" s="122" t="s">
        <v>109</v>
      </c>
      <c r="F9" s="122" t="s">
        <v>110</v>
      </c>
      <c r="G9" s="124" t="s">
        <v>111</v>
      </c>
      <c r="H9" s="124" t="s">
        <v>112</v>
      </c>
      <c r="I9" s="124" t="s">
        <v>113</v>
      </c>
    </row>
    <row r="10" spans="1:9" ht="15.75" customHeight="1">
      <c r="A10" s="121"/>
      <c r="B10" s="121"/>
      <c r="D10" s="128" t="s">
        <v>20</v>
      </c>
      <c r="E10" s="128" t="s">
        <v>20</v>
      </c>
      <c r="F10" s="128" t="s">
        <v>20</v>
      </c>
      <c r="G10" s="128" t="s">
        <v>20</v>
      </c>
      <c r="H10" s="128" t="s">
        <v>20</v>
      </c>
      <c r="I10" s="128" t="s">
        <v>20</v>
      </c>
    </row>
    <row r="11" spans="1:9" ht="12" customHeight="1">
      <c r="A11" s="126"/>
      <c r="B11" s="121"/>
      <c r="D11" s="122"/>
      <c r="E11" s="122"/>
      <c r="F11" s="122"/>
      <c r="G11" s="122"/>
      <c r="H11" s="122"/>
      <c r="I11" s="122"/>
    </row>
    <row r="12" spans="1:9" ht="15.75" customHeight="1">
      <c r="A12" s="125" t="s">
        <v>114</v>
      </c>
      <c r="B12" s="121"/>
      <c r="D12" s="122"/>
      <c r="E12" s="122"/>
      <c r="F12" s="122"/>
      <c r="G12" s="122"/>
      <c r="H12" s="122"/>
      <c r="I12" s="122"/>
    </row>
    <row r="13" spans="1:9" ht="15.75" customHeight="1">
      <c r="A13" s="126"/>
      <c r="B13" s="121"/>
      <c r="D13" s="122"/>
      <c r="E13" s="122"/>
      <c r="F13" s="122"/>
      <c r="G13" s="122"/>
      <c r="H13" s="122"/>
      <c r="I13" s="122"/>
    </row>
    <row r="14" spans="1:9" ht="15.75" customHeight="1">
      <c r="A14" s="120" t="s">
        <v>115</v>
      </c>
      <c r="B14" s="121"/>
      <c r="D14" s="119">
        <f>'[8]N1-26acs(Pg19-53)'!L989</f>
        <v>350229</v>
      </c>
      <c r="E14" s="119">
        <f>'[8]N1-26acs(Pg19-53)'!H1006</f>
        <v>35089</v>
      </c>
      <c r="F14" s="119">
        <v>8343</v>
      </c>
      <c r="G14" s="119">
        <v>320176</v>
      </c>
      <c r="H14" s="119">
        <v>0</v>
      </c>
      <c r="I14" s="119">
        <f>SUM(D14:G14)</f>
        <v>713837</v>
      </c>
    </row>
    <row r="15" spans="2:9" ht="15.75" customHeight="1">
      <c r="B15" s="121"/>
      <c r="D15" s="129"/>
      <c r="E15" s="129"/>
      <c r="F15" s="129"/>
      <c r="G15" s="119"/>
      <c r="H15" s="119"/>
      <c r="I15" s="119"/>
    </row>
    <row r="16" spans="1:9" ht="15.75" customHeight="1">
      <c r="A16" s="120" t="s">
        <v>116</v>
      </c>
      <c r="B16" s="121"/>
      <c r="D16" s="130"/>
      <c r="E16" s="130"/>
      <c r="F16" s="130"/>
      <c r="G16" s="130"/>
      <c r="H16" s="130"/>
      <c r="I16" s="130"/>
    </row>
    <row r="17" spans="1:9" ht="15.75" customHeight="1">
      <c r="A17" s="120" t="s">
        <v>117</v>
      </c>
      <c r="B17" s="121"/>
      <c r="D17" s="130">
        <v>0</v>
      </c>
      <c r="E17" s="130">
        <v>0</v>
      </c>
      <c r="F17" s="130">
        <f>'[5]BS3-04'!AP64-'Statement of changes in equity'!F14</f>
        <v>368.5</v>
      </c>
      <c r="G17" s="130">
        <v>0</v>
      </c>
      <c r="H17" s="130">
        <v>0</v>
      </c>
      <c r="I17" s="119">
        <f>SUM(D17:H17)</f>
        <v>368.5</v>
      </c>
    </row>
    <row r="18" spans="1:9" ht="15.75" customHeight="1">
      <c r="A18" s="120" t="s">
        <v>118</v>
      </c>
      <c r="B18" s="121"/>
      <c r="D18" s="129">
        <v>0</v>
      </c>
      <c r="E18" s="129">
        <v>0</v>
      </c>
      <c r="F18" s="129">
        <v>0</v>
      </c>
      <c r="G18" s="119">
        <f>'[5]BS3-04'!AP60</f>
        <v>32164.15299999999</v>
      </c>
      <c r="H18" s="119">
        <v>0</v>
      </c>
      <c r="I18" s="119">
        <f>SUM(D18:H18)</f>
        <v>32164.15299999999</v>
      </c>
    </row>
    <row r="19" spans="1:9" ht="15.75" customHeight="1">
      <c r="A19" s="120" t="s">
        <v>63</v>
      </c>
      <c r="B19" s="121"/>
      <c r="D19" s="129">
        <v>0</v>
      </c>
      <c r="E19" s="129">
        <v>0</v>
      </c>
      <c r="F19" s="129">
        <v>0</v>
      </c>
      <c r="G19" s="119">
        <v>-2522</v>
      </c>
      <c r="H19" s="119">
        <v>0</v>
      </c>
      <c r="I19" s="119">
        <f>SUM(D19:H19)</f>
        <v>-2522</v>
      </c>
    </row>
    <row r="20" spans="2:9" ht="15.75" customHeight="1">
      <c r="B20" s="121"/>
      <c r="D20" s="129"/>
      <c r="E20" s="129"/>
      <c r="F20" s="129"/>
      <c r="G20" s="119"/>
      <c r="H20" s="119"/>
      <c r="I20" s="119"/>
    </row>
    <row r="21" spans="1:9" ht="15.75" customHeight="1" thickBot="1">
      <c r="A21" s="120" t="s">
        <v>119</v>
      </c>
      <c r="B21" s="121"/>
      <c r="D21" s="131">
        <f aca="true" t="shared" si="0" ref="D21:I21">SUM(D14:D19)</f>
        <v>350229</v>
      </c>
      <c r="E21" s="131">
        <f t="shared" si="0"/>
        <v>35089</v>
      </c>
      <c r="F21" s="131">
        <f t="shared" si="0"/>
        <v>8711.5</v>
      </c>
      <c r="G21" s="131">
        <f t="shared" si="0"/>
        <v>349818.153</v>
      </c>
      <c r="H21" s="131">
        <f t="shared" si="0"/>
        <v>0</v>
      </c>
      <c r="I21" s="131">
        <f t="shared" si="0"/>
        <v>743847.6529999999</v>
      </c>
    </row>
    <row r="22" spans="2:9" ht="15.75" customHeight="1" thickTop="1">
      <c r="B22" s="121"/>
      <c r="D22" s="132"/>
      <c r="E22" s="132"/>
      <c r="F22" s="132"/>
      <c r="G22" s="132"/>
      <c r="H22" s="132"/>
      <c r="I22" s="132"/>
    </row>
    <row r="23" spans="2:9" ht="15.75" customHeight="1">
      <c r="B23" s="121"/>
      <c r="D23" s="132"/>
      <c r="E23" s="132"/>
      <c r="F23" s="132"/>
      <c r="G23" s="132"/>
      <c r="H23" s="132"/>
      <c r="I23" s="132"/>
    </row>
    <row r="24" spans="2:9" ht="15.75" customHeight="1">
      <c r="B24" s="121"/>
      <c r="D24" s="132"/>
      <c r="E24" s="132"/>
      <c r="F24" s="132"/>
      <c r="G24" s="132"/>
      <c r="H24" s="132"/>
      <c r="I24" s="132"/>
    </row>
    <row r="25" spans="1:9" ht="12" customHeight="1">
      <c r="A25" s="121"/>
      <c r="B25" s="121"/>
      <c r="D25" s="128"/>
      <c r="E25" s="128"/>
      <c r="F25" s="128"/>
      <c r="G25" s="128"/>
      <c r="H25" s="128"/>
      <c r="I25" s="128"/>
    </row>
    <row r="26" spans="1:9" ht="15.75" customHeight="1">
      <c r="A26" s="125" t="s">
        <v>120</v>
      </c>
      <c r="B26" s="121"/>
      <c r="D26" s="128"/>
      <c r="E26" s="128"/>
      <c r="F26" s="128"/>
      <c r="G26" s="128"/>
      <c r="H26" s="128"/>
      <c r="I26" s="128"/>
    </row>
    <row r="27" spans="1:9" ht="15.75" customHeight="1">
      <c r="A27" s="126"/>
      <c r="B27" s="121"/>
      <c r="D27" s="122"/>
      <c r="E27" s="122"/>
      <c r="F27" s="122"/>
      <c r="G27" s="122"/>
      <c r="H27" s="122"/>
      <c r="I27" s="122"/>
    </row>
    <row r="28" spans="1:9" ht="15.75" customHeight="1">
      <c r="A28" s="120" t="s">
        <v>121</v>
      </c>
      <c r="B28" s="121"/>
      <c r="D28" s="119">
        <v>350229</v>
      </c>
      <c r="E28" s="119">
        <v>35089</v>
      </c>
      <c r="F28" s="119">
        <v>8578</v>
      </c>
      <c r="G28" s="119">
        <v>314021</v>
      </c>
      <c r="H28" s="119">
        <v>5043</v>
      </c>
      <c r="I28" s="119">
        <f>SUM(D28:H28)</f>
        <v>712960</v>
      </c>
    </row>
    <row r="29" spans="2:9" ht="15.75" customHeight="1">
      <c r="B29" s="121"/>
      <c r="D29" s="129"/>
      <c r="E29" s="129"/>
      <c r="F29" s="129"/>
      <c r="G29" s="119"/>
      <c r="H29" s="119"/>
      <c r="I29" s="119"/>
    </row>
    <row r="30" spans="1:9" ht="15.75" customHeight="1">
      <c r="A30" s="120" t="s">
        <v>116</v>
      </c>
      <c r="B30" s="121"/>
      <c r="D30" s="130"/>
      <c r="E30" s="130"/>
      <c r="F30" s="130"/>
      <c r="G30" s="130"/>
      <c r="H30" s="130"/>
      <c r="I30" s="130"/>
    </row>
    <row r="31" spans="1:9" ht="15.75" customHeight="1">
      <c r="A31" s="120" t="s">
        <v>117</v>
      </c>
      <c r="B31" s="121"/>
      <c r="D31" s="130">
        <v>0</v>
      </c>
      <c r="E31" s="130">
        <v>0</v>
      </c>
      <c r="F31" s="130">
        <v>114</v>
      </c>
      <c r="G31" s="130">
        <v>0</v>
      </c>
      <c r="H31" s="130">
        <v>0</v>
      </c>
      <c r="I31" s="119">
        <f>SUM(D31:H31)</f>
        <v>114</v>
      </c>
    </row>
    <row r="32" spans="1:9" ht="15.75" customHeight="1">
      <c r="A32" s="120" t="s">
        <v>122</v>
      </c>
      <c r="B32" s="121"/>
      <c r="D32" s="130"/>
      <c r="E32" s="130"/>
      <c r="F32" s="130"/>
      <c r="G32" s="130"/>
      <c r="H32" s="130"/>
      <c r="I32" s="119"/>
    </row>
    <row r="33" spans="1:9" ht="15.75" customHeight="1">
      <c r="A33" s="120" t="s">
        <v>123</v>
      </c>
      <c r="B33" s="121"/>
      <c r="D33" s="130">
        <v>0</v>
      </c>
      <c r="E33" s="130">
        <v>0</v>
      </c>
      <c r="F33" s="130">
        <v>-370</v>
      </c>
      <c r="G33" s="130">
        <v>0</v>
      </c>
      <c r="H33" s="130">
        <v>0</v>
      </c>
      <c r="I33" s="119">
        <f>SUM(D33:G33)</f>
        <v>-370</v>
      </c>
    </row>
    <row r="34" spans="1:9" ht="15.75" customHeight="1">
      <c r="A34" s="120" t="s">
        <v>118</v>
      </c>
      <c r="B34" s="121"/>
      <c r="D34" s="129">
        <v>0</v>
      </c>
      <c r="E34" s="129">
        <v>0</v>
      </c>
      <c r="F34" s="129">
        <v>0</v>
      </c>
      <c r="G34" s="119">
        <v>1150</v>
      </c>
      <c r="H34" s="119">
        <v>0</v>
      </c>
      <c r="I34" s="119">
        <f>SUM(D34:H34)</f>
        <v>1150</v>
      </c>
    </row>
    <row r="35" spans="1:9" ht="15.75" customHeight="1">
      <c r="A35" s="120" t="s">
        <v>63</v>
      </c>
      <c r="B35" s="121"/>
      <c r="D35" s="129">
        <v>0</v>
      </c>
      <c r="E35" s="129">
        <v>0</v>
      </c>
      <c r="F35" s="129">
        <v>0</v>
      </c>
      <c r="G35" s="119">
        <v>0</v>
      </c>
      <c r="H35" s="119">
        <v>-5043</v>
      </c>
      <c r="I35" s="119">
        <f>SUM(D35:H35)</f>
        <v>-5043</v>
      </c>
    </row>
    <row r="36" spans="2:9" ht="15.75" customHeight="1">
      <c r="B36" s="121"/>
      <c r="D36" s="129"/>
      <c r="E36" s="129"/>
      <c r="F36" s="129"/>
      <c r="G36" s="119"/>
      <c r="H36" s="119"/>
      <c r="I36" s="119"/>
    </row>
    <row r="37" spans="1:9" ht="15.75" customHeight="1" thickBot="1">
      <c r="A37" s="120" t="s">
        <v>124</v>
      </c>
      <c r="B37" s="121"/>
      <c r="D37" s="131">
        <f aca="true" t="shared" si="1" ref="D37:I37">SUM(D28:D35)</f>
        <v>350229</v>
      </c>
      <c r="E37" s="131">
        <f t="shared" si="1"/>
        <v>35089</v>
      </c>
      <c r="F37" s="131">
        <f t="shared" si="1"/>
        <v>8322</v>
      </c>
      <c r="G37" s="131">
        <f t="shared" si="1"/>
        <v>315171</v>
      </c>
      <c r="H37" s="131">
        <f t="shared" si="1"/>
        <v>0</v>
      </c>
      <c r="I37" s="131">
        <f t="shared" si="1"/>
        <v>708811</v>
      </c>
    </row>
    <row r="38" ht="15.75" customHeight="1" thickTop="1">
      <c r="A38" s="133"/>
    </row>
    <row r="39" ht="15.75" customHeight="1">
      <c r="A39" s="133"/>
    </row>
    <row r="40" ht="15.75" customHeight="1">
      <c r="A40" s="133"/>
    </row>
    <row r="41" ht="15.75" customHeight="1">
      <c r="A41" s="133"/>
    </row>
    <row r="42" ht="15.75" customHeight="1">
      <c r="A42" s="133"/>
    </row>
    <row r="43" ht="15.75" customHeight="1">
      <c r="A43" s="133"/>
    </row>
    <row r="44" ht="15.75" customHeight="1">
      <c r="A44" s="133"/>
    </row>
    <row r="45" ht="15.75" customHeight="1">
      <c r="A45" s="133"/>
    </row>
    <row r="46" ht="15.75" customHeight="1">
      <c r="A46" s="133"/>
    </row>
    <row r="47" ht="15.75" customHeight="1">
      <c r="A47" s="133"/>
    </row>
    <row r="48" ht="15.75" customHeight="1">
      <c r="A48" s="133"/>
    </row>
    <row r="49" ht="15.75" customHeight="1">
      <c r="A49" s="133"/>
    </row>
    <row r="50" ht="15.75" customHeight="1">
      <c r="A50" s="133"/>
    </row>
    <row r="51" ht="15.75" customHeight="1">
      <c r="A51" s="133"/>
    </row>
  </sheetData>
  <mergeCells count="2">
    <mergeCell ref="A4:I4"/>
    <mergeCell ref="A5:I5"/>
  </mergeCells>
  <printOptions/>
  <pageMargins left="1" right="0.5" top="0.76" bottom="0.5" header="0.5" footer="0.5"/>
  <pageSetup firstPageNumber="22" useFirstPageNumber="1" horizontalDpi="600" verticalDpi="600" orientation="portrait" paperSize="9" scale="90" r:id="rId1"/>
  <headerFooter alignWithMargins="0">
    <oddHeader xml:space="preserve">&amp;L    </oddHeader>
    <oddFooter>&amp;R&amp;"Times New Roman,Regular"&amp;8HLPB/4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Sooi Chin Leow</dc:creator>
  <cp:keywords/>
  <dc:description/>
  <cp:lastModifiedBy>PKLoke</cp:lastModifiedBy>
  <cp:lastPrinted>2004-05-26T09:37:34Z</cp:lastPrinted>
  <dcterms:created xsi:type="dcterms:W3CDTF">2004-05-27T08:37:21Z</dcterms:created>
  <dcterms:modified xsi:type="dcterms:W3CDTF">2004-05-26T09:40:01Z</dcterms:modified>
  <cp:category/>
  <cp:version/>
  <cp:contentType/>
  <cp:contentStatus/>
</cp:coreProperties>
</file>